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9375" windowHeight="6615" activeTab="2"/>
  </bookViews>
  <sheets>
    <sheet name="SEP" sheetId="4" r:id="rId1"/>
    <sheet name="lista de bolsistas" sheetId="1" r:id="rId2"/>
    <sheet name="instrucao de preenchimento" sheetId="3" r:id="rId3"/>
    <sheet name="padrões e formulas" sheetId="2" r:id="rId4"/>
  </sheets>
  <definedNames>
    <definedName name="_xlnm._FilterDatabase" localSheetId="1" hidden="1">'lista de bolsistas'!$A$2:$X$2</definedName>
    <definedName name="_xlnm.Print_Area" localSheetId="0">SEP!$A$1:$Q$11</definedName>
    <definedName name="bolsas">'padrões e formulas'!$J$2:$J$5</definedName>
    <definedName name="disciplina_PAE">'padrões e formulas'!$A$2:$A$3</definedName>
    <definedName name="sim_nao">'padrões e formulas'!$H$2:$H$3</definedName>
    <definedName name="tipo_bolsa">'padrões e formulas'!$C$2:$C$3</definedName>
  </definedNames>
  <calcPr calcId="145621"/>
</workbook>
</file>

<file path=xl/calcChain.xml><?xml version="1.0" encoding="utf-8"?>
<calcChain xmlns="http://schemas.openxmlformats.org/spreadsheetml/2006/main">
  <c r="Z7" i="1" l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B5" i="2" l="1"/>
  <c r="K13" i="1"/>
  <c r="L13" i="1" s="1"/>
  <c r="K14" i="1"/>
  <c r="L14" i="1" s="1"/>
  <c r="K15" i="1"/>
  <c r="K16" i="1"/>
  <c r="K17" i="1"/>
  <c r="L17" i="1" s="1"/>
  <c r="K18" i="1"/>
  <c r="L18" i="1" s="1"/>
  <c r="K19" i="1"/>
  <c r="K20" i="1"/>
  <c r="K21" i="1"/>
  <c r="L21" i="1" s="1"/>
  <c r="K22" i="1"/>
  <c r="L22" i="1" s="1"/>
  <c r="K23" i="1"/>
  <c r="K24" i="1"/>
  <c r="K25" i="1"/>
  <c r="L25" i="1" s="1"/>
  <c r="K26" i="1"/>
  <c r="L26" i="1" s="1"/>
  <c r="K27" i="1"/>
  <c r="K28" i="1"/>
  <c r="K29" i="1"/>
  <c r="L29" i="1" s="1"/>
  <c r="K30" i="1"/>
  <c r="L30" i="1" s="1"/>
  <c r="L15" i="1"/>
  <c r="L16" i="1"/>
  <c r="L19" i="1"/>
  <c r="L20" i="1"/>
  <c r="L23" i="1"/>
  <c r="L24" i="1"/>
  <c r="L27" i="1"/>
  <c r="L28" i="1"/>
  <c r="Y13" i="1" l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V5" i="1" l="1"/>
  <c r="V6" i="1"/>
  <c r="V4" i="1"/>
  <c r="V7" i="1"/>
  <c r="V8" i="1"/>
  <c r="V9" i="1"/>
  <c r="V10" i="1"/>
  <c r="V11" i="1"/>
  <c r="V12" i="1"/>
  <c r="V3" i="1"/>
  <c r="N5" i="1" l="1"/>
  <c r="N6" i="1"/>
  <c r="N4" i="1"/>
  <c r="N7" i="1"/>
  <c r="N8" i="1"/>
  <c r="N9" i="1"/>
  <c r="N10" i="1"/>
  <c r="N11" i="1"/>
  <c r="N12" i="1"/>
  <c r="N3" i="1"/>
  <c r="E3" i="1" l="1"/>
  <c r="E5" i="1"/>
  <c r="E6" i="1"/>
  <c r="E4" i="1"/>
  <c r="E7" i="1"/>
  <c r="E8" i="1"/>
  <c r="E9" i="1"/>
  <c r="E10" i="1"/>
  <c r="E11" i="1"/>
  <c r="E12" i="1"/>
  <c r="H5" i="1"/>
  <c r="H6" i="1"/>
  <c r="H4" i="1"/>
  <c r="H7" i="1"/>
  <c r="H8" i="1"/>
  <c r="H9" i="1"/>
  <c r="H10" i="1"/>
  <c r="H11" i="1"/>
  <c r="H12" i="1"/>
  <c r="H3" i="1"/>
  <c r="J5" i="1"/>
  <c r="K5" i="1" s="1"/>
  <c r="L5" i="1" s="1"/>
  <c r="J6" i="1"/>
  <c r="K6" i="1" s="1"/>
  <c r="L6" i="1" s="1"/>
  <c r="J4" i="1"/>
  <c r="K4" i="1" s="1"/>
  <c r="L4" i="1" s="1"/>
  <c r="J7" i="1"/>
  <c r="K7" i="1" s="1"/>
  <c r="L7" i="1" s="1"/>
  <c r="J8" i="1"/>
  <c r="K8" i="1" s="1"/>
  <c r="L8" i="1" s="1"/>
  <c r="J9" i="1"/>
  <c r="K9" i="1" s="1"/>
  <c r="L9" i="1" s="1"/>
  <c r="J10" i="1"/>
  <c r="K10" i="1" s="1"/>
  <c r="L10" i="1" s="1"/>
  <c r="J11" i="1"/>
  <c r="K11" i="1" s="1"/>
  <c r="L11" i="1" s="1"/>
  <c r="J12" i="1"/>
  <c r="K12" i="1" s="1"/>
  <c r="L12" i="1" s="1"/>
  <c r="J3" i="1"/>
  <c r="K3" i="1" s="1"/>
  <c r="L3" i="1" s="1"/>
  <c r="B6" i="2"/>
  <c r="X14" i="1" l="1"/>
  <c r="X17" i="1"/>
  <c r="X20" i="1"/>
  <c r="X22" i="1"/>
  <c r="X25" i="1"/>
  <c r="X28" i="1"/>
  <c r="X30" i="1"/>
  <c r="X21" i="1"/>
  <c r="X29" i="1"/>
  <c r="X19" i="1"/>
  <c r="X27" i="1"/>
  <c r="X13" i="1"/>
  <c r="X16" i="1"/>
  <c r="X18" i="1"/>
  <c r="X24" i="1"/>
  <c r="X26" i="1"/>
  <c r="X15" i="1"/>
  <c r="X23" i="1"/>
  <c r="X10" i="1"/>
  <c r="Y10" i="1" s="1"/>
  <c r="X4" i="1"/>
  <c r="Y4" i="1" s="1"/>
  <c r="Z4" i="1" s="1"/>
  <c r="X8" i="1"/>
  <c r="Y8" i="1" s="1"/>
  <c r="X11" i="1"/>
  <c r="Y11" i="1" s="1"/>
  <c r="X3" i="1"/>
  <c r="Y3" i="1" s="1"/>
  <c r="Z3" i="1" s="1"/>
  <c r="X9" i="1"/>
  <c r="Y9" i="1" s="1"/>
  <c r="X6" i="1"/>
  <c r="Y6" i="1" s="1"/>
  <c r="Z6" i="1" s="1"/>
  <c r="X12" i="1"/>
  <c r="Y12" i="1" s="1"/>
  <c r="X5" i="1"/>
  <c r="Y5" i="1" s="1"/>
  <c r="Z5" i="1" s="1"/>
  <c r="X7" i="1"/>
  <c r="Y7" i="1" s="1"/>
  <c r="R11" i="1"/>
  <c r="R7" i="1"/>
  <c r="R12" i="1"/>
  <c r="R5" i="1"/>
  <c r="R4" i="1"/>
  <c r="R8" i="1"/>
  <c r="R3" i="1"/>
  <c r="R10" i="1"/>
  <c r="R6" i="1"/>
  <c r="R9" i="1"/>
  <c r="L2" i="2" l="1"/>
  <c r="S3" i="1" s="1"/>
  <c r="S4" i="1" l="1"/>
  <c r="B4" i="1" s="1"/>
  <c r="S14" i="1"/>
  <c r="B14" i="1" s="1"/>
  <c r="S7" i="1"/>
  <c r="B7" i="1" s="1"/>
  <c r="S11" i="1"/>
  <c r="B11" i="1" s="1"/>
  <c r="S15" i="1"/>
  <c r="B15" i="1" s="1"/>
  <c r="S19" i="1"/>
  <c r="B19" i="1" s="1"/>
  <c r="S23" i="1"/>
  <c r="B23" i="1" s="1"/>
  <c r="S27" i="1"/>
  <c r="B27" i="1" s="1"/>
  <c r="S8" i="1"/>
  <c r="B8" i="1" s="1"/>
  <c r="S12" i="1"/>
  <c r="B12" i="1" s="1"/>
  <c r="S16" i="1"/>
  <c r="B16" i="1" s="1"/>
  <c r="S20" i="1"/>
  <c r="B20" i="1" s="1"/>
  <c r="S24" i="1"/>
  <c r="S28" i="1"/>
  <c r="B28" i="1" s="1"/>
  <c r="S5" i="1"/>
  <c r="B5" i="1" s="1"/>
  <c r="S9" i="1"/>
  <c r="B9" i="1" s="1"/>
  <c r="S13" i="1"/>
  <c r="B13" i="1" s="1"/>
  <c r="S17" i="1"/>
  <c r="B17" i="1" s="1"/>
  <c r="S21" i="1"/>
  <c r="B21" i="1" s="1"/>
  <c r="S25" i="1"/>
  <c r="B25" i="1" s="1"/>
  <c r="S29" i="1"/>
  <c r="B29" i="1" s="1"/>
  <c r="S6" i="1"/>
  <c r="B6" i="1" s="1"/>
  <c r="S10" i="1"/>
  <c r="B10" i="1" s="1"/>
  <c r="S18" i="1"/>
  <c r="B18" i="1" s="1"/>
  <c r="S22" i="1"/>
  <c r="B22" i="1" s="1"/>
  <c r="S26" i="1"/>
  <c r="B26" i="1" s="1"/>
  <c r="S30" i="1"/>
  <c r="B30" i="1" s="1"/>
  <c r="B24" i="1"/>
  <c r="B3" i="1"/>
</calcChain>
</file>

<file path=xl/comments1.xml><?xml version="1.0" encoding="utf-8"?>
<comments xmlns="http://schemas.openxmlformats.org/spreadsheetml/2006/main">
  <authors>
    <author>Departamento de Engenharia de Produção</author>
    <author>Danilo Roberto Toniolo</author>
  </authors>
  <commentList>
    <comment ref="H1" authorId="0">
      <text>
        <r>
          <rPr>
            <b/>
            <sz val="9"/>
            <color indexed="81"/>
            <rFont val="Tahoma"/>
            <family val="2"/>
          </rPr>
          <t>1: doutorado
2: mestrado
3: bolsista PICD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 xml:space="preserve">1: acima ou igual a
 100%
demais de acordo com a %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1: CAPES / CNPq
2: FAPESP
3: outos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" authorId="0">
      <text>
        <r>
          <rPr>
            <sz val="9"/>
            <color indexed="81"/>
            <rFont val="Tahoma"/>
            <family val="2"/>
          </rPr>
          <t xml:space="preserve">remunerado
0: 0 vezes
1: 1 vez (limite para mestrado0
2: 2 vezes
3: 3 vezes (limite para doutorado)
</t>
        </r>
      </text>
    </comment>
    <comment ref="U1" authorId="1">
      <text/>
    </comment>
    <comment ref="V1" authorId="0">
      <text>
        <r>
          <rPr>
            <b/>
            <sz val="9"/>
            <color indexed="81"/>
            <rFont val="Tahoma"/>
            <family val="2"/>
          </rPr>
          <t>qtde participacao voluntaria, ordem decrescente a partir do maximo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não esquecer de inserir a data de analise na aba padroes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" authorId="0">
      <text>
        <r>
          <rPr>
            <b/>
            <sz val="9"/>
            <color indexed="81"/>
            <rFont val="Tahoma"/>
            <family val="2"/>
          </rPr>
          <t xml:space="preserve">tempo de conclusao, ordem crescente a partir do maximo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<sst xmlns="http://schemas.openxmlformats.org/spreadsheetml/2006/main" count="114" uniqueCount="87">
  <si>
    <t>Aluno</t>
  </si>
  <si>
    <t>CONCLUSÃO CRÉDITOS</t>
  </si>
  <si>
    <t>BOLSISITAS</t>
  </si>
  <si>
    <t>TEMPO CONCLUSÃO DE BOLSA</t>
  </si>
  <si>
    <t>CAPES</t>
  </si>
  <si>
    <t>FAPESP</t>
  </si>
  <si>
    <t>DISCIPLINA PAE</t>
  </si>
  <si>
    <t>disciplina_PAE?</t>
  </si>
  <si>
    <t>CRONOGRAMA DE ATIVIDADES (C1)</t>
  </si>
  <si>
    <t>Nome</t>
  </si>
  <si>
    <t>Cód. USP</t>
  </si>
  <si>
    <t>PPG</t>
  </si>
  <si>
    <t>ME/DO</t>
  </si>
  <si>
    <t>DATA INÍCIO</t>
  </si>
  <si>
    <t>DATA LIMITE</t>
  </si>
  <si>
    <t>Orientador</t>
  </si>
  <si>
    <t>Bolsa</t>
  </si>
  <si>
    <t>Período da vigência da bolsa</t>
  </si>
  <si>
    <t>Bolsa Solicitada</t>
  </si>
  <si>
    <t>Depto. Estágio</t>
  </si>
  <si>
    <t>Disciplina</t>
  </si>
  <si>
    <t>Tipo</t>
  </si>
  <si>
    <t>Supervisor</t>
  </si>
  <si>
    <t>Quantas vezes já participou do PAE</t>
  </si>
  <si>
    <t>SEMESTRE/ ANO</t>
  </si>
  <si>
    <t>REMUNERADO/VOLUNTÁRIO</t>
  </si>
  <si>
    <t>CONCLUSÃO CRÉDITOS (C3)</t>
  </si>
  <si>
    <t>Nº "As"</t>
  </si>
  <si>
    <t>Nº "Bs"</t>
  </si>
  <si>
    <t>Nº "Cs"</t>
  </si>
  <si>
    <t>Aproveitamento Notas Disciplinas</t>
  </si>
  <si>
    <t>PRIORIDADE NOTAS (C5)</t>
  </si>
  <si>
    <t>VOLUNTÁRIO (C7)</t>
  </si>
  <si>
    <t>CONCLUSÃO DE BOLSA  (C8)</t>
  </si>
  <si>
    <t>tipo de bolsa</t>
  </si>
  <si>
    <t>Data da analise</t>
  </si>
  <si>
    <t>Mestrado</t>
  </si>
  <si>
    <t>Doutorado</t>
  </si>
  <si>
    <t>Data em numeral</t>
  </si>
  <si>
    <t>Copiar a planilha de alunos inscritos, enviada pela coordenação do PAE, na aba "SEP" deste mesmo documento.</t>
  </si>
  <si>
    <t>Junto com a planilha de alunos inscritos e os documentos de inscrição, seguir os proximos passos para preencher a planilha da aba "lista de bolsistas"</t>
  </si>
  <si>
    <t>Conferir se o aluno cursou a disciplina  de preparação pedagógica, e selecionar na caixa de dialogo da coluna "disciplina PAE" se sim ou não</t>
  </si>
  <si>
    <t>PICD ( professores de outras universidades que ganham bolsa para estudar na USP)</t>
  </si>
  <si>
    <t>Cronograma</t>
  </si>
  <si>
    <t>Não</t>
  </si>
  <si>
    <t>OK</t>
  </si>
  <si>
    <t>Aluno de Doutorado ou Mestrado</t>
  </si>
  <si>
    <t>Bolsista PICD</t>
  </si>
  <si>
    <t>Sim</t>
  </si>
  <si>
    <t>Coluna de ordenação</t>
  </si>
  <si>
    <t>PRIORIDADE Doutorado/Mestrado/PICD (C2)</t>
  </si>
  <si>
    <t>Criterio cronograma</t>
  </si>
  <si>
    <t>Bolsistas</t>
  </si>
  <si>
    <t>CNPq</t>
  </si>
  <si>
    <t>Outra</t>
  </si>
  <si>
    <t>Somatoria Notas</t>
  </si>
  <si>
    <t>1</t>
  </si>
  <si>
    <t>0</t>
  </si>
  <si>
    <t>PRIORIDADE BOLSISTAS (C4)</t>
  </si>
  <si>
    <t>% TEMPO RESTANTE</t>
  </si>
  <si>
    <t>DATA FINAL DA BOLSA</t>
  </si>
  <si>
    <t>VEZES VOLUNTÁRIO</t>
  </si>
  <si>
    <t>VEZES BOLSISTA PAE (C6)</t>
  </si>
  <si>
    <t>TOTAL DE NOTAS</t>
  </si>
  <si>
    <t>CRÉDITOS NECESSÁRIOS</t>
  </si>
  <si>
    <t>CRÉDITOS REALIZADOS</t>
  </si>
  <si>
    <t>BOLSISTA PICD</t>
  </si>
  <si>
    <t>Conferir se o aluno está em dia com o cronograma de atividades da pós-graduação, e na coluna "cronograma de atividades C1" selecionar  na caixa de dialogo "Sim" ou "Não".</t>
  </si>
  <si>
    <t>Na coluna "Aluno de Mestrado ou Doutorado" selecione na caixa de dialogo "doutorado" para alunos de doutorado ou "mestrado" para alunos de mestrado</t>
  </si>
  <si>
    <t>Na coluna "Créditos Realizados" preencha com a quantidade de créditos realizados por cada aluno</t>
  </si>
  <si>
    <t>Na coluna "Bolsistas" selecione na caixa de dialogo se o aluno recebe bolsa CAPES, CNPq, FAPESP ou outras</t>
  </si>
  <si>
    <t>Na coluna "Aproveitamento Notas disciplinas" preencha os campos com as quantidades de notas "A", "B" e "C" dos alunos</t>
  </si>
  <si>
    <t>Na coluna "Data final da bolsa" preencha com as datas finais dos respectivos alunos</t>
  </si>
  <si>
    <t>A coluna "Aluno" deverá ser preenchida com o nome dos alunos.</t>
  </si>
  <si>
    <t>Todos os campos em tom de cinza NÃO deverão ser alterados</t>
  </si>
  <si>
    <t>Maximo de vezes como bolsista PAE: mestrado = 2; doutorado = 4</t>
  </si>
  <si>
    <t>Na coluna "Bolsista PICD", selecione na caixa de dialogo "Sim" para bolsistas e "Não" para não bolsistas</t>
  </si>
  <si>
    <t>Após conclusão do preenchimento das informações do aluno, será necessario desproteger a planilha "lista de bolsistas" para que seja feita a classificação</t>
  </si>
  <si>
    <t>Selecione  todas as linhas que foram preenchidas, e faça uma classificação de A-Z com base na coluna B "coluna de ordenação"</t>
  </si>
  <si>
    <t>O oficio deverá ser elaborado seguindo a ordem da planilha</t>
  </si>
  <si>
    <t>João</t>
  </si>
  <si>
    <t>José</t>
  </si>
  <si>
    <t>Maria</t>
  </si>
  <si>
    <t>3</t>
  </si>
  <si>
    <t>2</t>
  </si>
  <si>
    <t>Claudia</t>
  </si>
  <si>
    <r>
      <t>Agora, com os alunos já classificados, a planilha deverá ser salva como "</t>
    </r>
    <r>
      <rPr>
        <b/>
        <i/>
        <sz val="11"/>
        <color theme="1"/>
        <rFont val="Calibri"/>
        <family val="2"/>
        <scheme val="minor"/>
      </rPr>
      <t>aaaa semestre</t>
    </r>
    <r>
      <rPr>
        <sz val="11"/>
        <color theme="1"/>
        <rFont val="Calibri"/>
        <family val="2"/>
        <scheme val="minor"/>
      </rPr>
      <t xml:space="preserve"> Avaliacao candidatos PAE </t>
    </r>
    <r>
      <rPr>
        <b/>
        <sz val="11"/>
        <color theme="1"/>
        <rFont val="Calibri"/>
        <family val="2"/>
        <scheme val="minor"/>
      </rPr>
      <t>dd-mm-aaaa (data que foi efetuada a classificação)</t>
    </r>
    <r>
      <rPr>
        <sz val="11"/>
        <color theme="1"/>
        <rFont val="Calibri"/>
        <family val="2"/>
        <scheme val="minor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</si>
</sst>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/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3" borderId="1" xfId="2" applyFont="1" applyFill="1" applyBorder="1" applyAlignment="1">
      <alignment horizontal="center" vertical="center" wrapText="1"/>
    </xf>
    <xf numFmtId="164" fontId="6" fillId="3" borderId="1" xfId="2" applyNumberFormat="1" applyFont="1" applyFill="1" applyBorder="1" applyAlignment="1">
      <alignment horizontal="center" vertical="center" wrapText="1"/>
    </xf>
    <xf numFmtId="0" fontId="7" fillId="0" borderId="0" xfId="2" applyFont="1"/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14" fontId="5" fillId="0" borderId="1" xfId="2" applyNumberFormat="1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0" fontId="6" fillId="0" borderId="0" xfId="2" applyFont="1"/>
    <xf numFmtId="0" fontId="5" fillId="0" borderId="1" xfId="2" applyFont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4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4" fontId="5" fillId="0" borderId="1" xfId="2" applyNumberFormat="1" applyFont="1" applyBorder="1" applyAlignment="1">
      <alignment horizontal="center" vertical="center"/>
    </xf>
    <xf numFmtId="17" fontId="5" fillId="0" borderId="1" xfId="2" applyNumberFormat="1" applyFont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8" fillId="0" borderId="0" xfId="2" applyFont="1"/>
    <xf numFmtId="14" fontId="0" fillId="0" borderId="0" xfId="0" applyNumberFormat="1"/>
    <xf numFmtId="14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5" fillId="0" borderId="1" xfId="2" applyNumberFormat="1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/>
    </xf>
    <xf numFmtId="0" fontId="5" fillId="0" borderId="3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 wrapText="1"/>
    </xf>
    <xf numFmtId="9" fontId="0" fillId="4" borderId="1" xfId="1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17" fontId="0" fillId="0" borderId="1" xfId="0" applyNumberFormat="1" applyBorder="1" applyAlignment="1">
      <alignment horizontal="center" wrapText="1"/>
    </xf>
    <xf numFmtId="49" fontId="0" fillId="0" borderId="0" xfId="0" applyNumberFormat="1" applyAlignment="1">
      <alignment wrapText="1"/>
    </xf>
    <xf numFmtId="49" fontId="0" fillId="4" borderId="1" xfId="0" applyNumberFormat="1" applyFill="1" applyBorder="1" applyAlignment="1">
      <alignment horizontal="center" wrapText="1"/>
    </xf>
    <xf numFmtId="1" fontId="0" fillId="4" borderId="1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4" borderId="0" xfId="0" applyFill="1"/>
    <xf numFmtId="0" fontId="0" fillId="4" borderId="0" xfId="0" applyFill="1" applyAlignment="1">
      <alignment horizontal="center"/>
    </xf>
    <xf numFmtId="0" fontId="10" fillId="0" borderId="0" xfId="0" applyFont="1" applyFill="1"/>
    <xf numFmtId="0" fontId="0" fillId="0" borderId="0" xfId="0" applyFill="1"/>
    <xf numFmtId="49" fontId="5" fillId="4" borderId="1" xfId="2" applyNumberFormat="1" applyFon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/>
    </xf>
    <xf numFmtId="49" fontId="0" fillId="0" borderId="0" xfId="0" applyNumberFormat="1"/>
    <xf numFmtId="0" fontId="0" fillId="0" borderId="0" xfId="0" applyNumberFormat="1" applyAlignment="1">
      <alignment shrinkToFit="1"/>
    </xf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2" fontId="0" fillId="4" borderId="0" xfId="0" applyNumberFormat="1" applyFill="1"/>
    <xf numFmtId="14" fontId="0" fillId="4" borderId="0" xfId="0" applyNumberFormat="1" applyFill="1"/>
    <xf numFmtId="1" fontId="0" fillId="4" borderId="0" xfId="0" applyNumberFormat="1" applyFill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shrinkToFit="1"/>
    </xf>
    <xf numFmtId="0" fontId="2" fillId="2" borderId="6" xfId="0" applyNumberFormat="1" applyFont="1" applyFill="1" applyBorder="1" applyAlignment="1">
      <alignment horizontal="center" vertical="center" shrinkToFit="1"/>
    </xf>
  </cellXfs>
  <cellStyles count="3">
    <cellStyle name="Normal" xfId="0" builtinId="0"/>
    <cellStyle name="Normal 2" xfId="2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2" sqref="B12"/>
    </sheetView>
  </sheetViews>
  <sheetFormatPr defaultRowHeight="12.75" x14ac:dyDescent="0.2"/>
  <cols>
    <col min="1" max="1" width="27.7109375" style="26" bestFit="1" customWidth="1"/>
    <col min="2" max="2" width="8.42578125" style="26" customWidth="1"/>
    <col min="3" max="3" width="6" style="26" customWidth="1"/>
    <col min="4" max="4" width="6.5703125" style="26" bestFit="1" customWidth="1"/>
    <col min="5" max="6" width="10.140625" style="26" bestFit="1" customWidth="1"/>
    <col min="7" max="7" width="27.7109375" style="26" customWidth="1"/>
    <col min="8" max="8" width="7.7109375" style="26" bestFit="1" customWidth="1"/>
    <col min="9" max="9" width="10.7109375" style="26" bestFit="1" customWidth="1"/>
    <col min="10" max="10" width="8" style="26" bestFit="1" customWidth="1"/>
    <col min="11" max="11" width="6.7109375" style="26" customWidth="1"/>
    <col min="12" max="12" width="40.5703125" style="26" customWidth="1"/>
    <col min="13" max="13" width="13.7109375" style="26" bestFit="1" customWidth="1"/>
    <col min="14" max="14" width="29.140625" style="26" customWidth="1"/>
    <col min="15" max="15" width="12" style="26" customWidth="1"/>
    <col min="16" max="16" width="10.42578125" style="26" customWidth="1"/>
    <col min="17" max="17" width="13" style="26" customWidth="1"/>
    <col min="18" max="256" width="9.140625" style="11"/>
    <col min="257" max="257" width="27.7109375" style="11" bestFit="1" customWidth="1"/>
    <col min="258" max="258" width="8.42578125" style="11" customWidth="1"/>
    <col min="259" max="259" width="6" style="11" customWidth="1"/>
    <col min="260" max="260" width="6.5703125" style="11" bestFit="1" customWidth="1"/>
    <col min="261" max="262" width="10.140625" style="11" bestFit="1" customWidth="1"/>
    <col min="263" max="263" width="27.7109375" style="11" customWidth="1"/>
    <col min="264" max="264" width="7.7109375" style="11" bestFit="1" customWidth="1"/>
    <col min="265" max="265" width="10.7109375" style="11" bestFit="1" customWidth="1"/>
    <col min="266" max="266" width="8" style="11" bestFit="1" customWidth="1"/>
    <col min="267" max="267" width="6.7109375" style="11" customWidth="1"/>
    <col min="268" max="268" width="40.5703125" style="11" customWidth="1"/>
    <col min="269" max="269" width="13.7109375" style="11" bestFit="1" customWidth="1"/>
    <col min="270" max="270" width="29.140625" style="11" customWidth="1"/>
    <col min="271" max="271" width="12" style="11" customWidth="1"/>
    <col min="272" max="272" width="10.42578125" style="11" customWidth="1"/>
    <col min="273" max="273" width="13" style="11" customWidth="1"/>
    <col min="274" max="512" width="9.140625" style="11"/>
    <col min="513" max="513" width="27.7109375" style="11" bestFit="1" customWidth="1"/>
    <col min="514" max="514" width="8.42578125" style="11" customWidth="1"/>
    <col min="515" max="515" width="6" style="11" customWidth="1"/>
    <col min="516" max="516" width="6.5703125" style="11" bestFit="1" customWidth="1"/>
    <col min="517" max="518" width="10.140625" style="11" bestFit="1" customWidth="1"/>
    <col min="519" max="519" width="27.7109375" style="11" customWidth="1"/>
    <col min="520" max="520" width="7.7109375" style="11" bestFit="1" customWidth="1"/>
    <col min="521" max="521" width="10.7109375" style="11" bestFit="1" customWidth="1"/>
    <col min="522" max="522" width="8" style="11" bestFit="1" customWidth="1"/>
    <col min="523" max="523" width="6.7109375" style="11" customWidth="1"/>
    <col min="524" max="524" width="40.5703125" style="11" customWidth="1"/>
    <col min="525" max="525" width="13.7109375" style="11" bestFit="1" customWidth="1"/>
    <col min="526" max="526" width="29.140625" style="11" customWidth="1"/>
    <col min="527" max="527" width="12" style="11" customWidth="1"/>
    <col min="528" max="528" width="10.42578125" style="11" customWidth="1"/>
    <col min="529" max="529" width="13" style="11" customWidth="1"/>
    <col min="530" max="768" width="9.140625" style="11"/>
    <col min="769" max="769" width="27.7109375" style="11" bestFit="1" customWidth="1"/>
    <col min="770" max="770" width="8.42578125" style="11" customWidth="1"/>
    <col min="771" max="771" width="6" style="11" customWidth="1"/>
    <col min="772" max="772" width="6.5703125" style="11" bestFit="1" customWidth="1"/>
    <col min="773" max="774" width="10.140625" style="11" bestFit="1" customWidth="1"/>
    <col min="775" max="775" width="27.7109375" style="11" customWidth="1"/>
    <col min="776" max="776" width="7.7109375" style="11" bestFit="1" customWidth="1"/>
    <col min="777" max="777" width="10.7109375" style="11" bestFit="1" customWidth="1"/>
    <col min="778" max="778" width="8" style="11" bestFit="1" customWidth="1"/>
    <col min="779" max="779" width="6.7109375" style="11" customWidth="1"/>
    <col min="780" max="780" width="40.5703125" style="11" customWidth="1"/>
    <col min="781" max="781" width="13.7109375" style="11" bestFit="1" customWidth="1"/>
    <col min="782" max="782" width="29.140625" style="11" customWidth="1"/>
    <col min="783" max="783" width="12" style="11" customWidth="1"/>
    <col min="784" max="784" width="10.42578125" style="11" customWidth="1"/>
    <col min="785" max="785" width="13" style="11" customWidth="1"/>
    <col min="786" max="1024" width="9.140625" style="11"/>
    <col min="1025" max="1025" width="27.7109375" style="11" bestFit="1" customWidth="1"/>
    <col min="1026" max="1026" width="8.42578125" style="11" customWidth="1"/>
    <col min="1027" max="1027" width="6" style="11" customWidth="1"/>
    <col min="1028" max="1028" width="6.5703125" style="11" bestFit="1" customWidth="1"/>
    <col min="1029" max="1030" width="10.140625" style="11" bestFit="1" customWidth="1"/>
    <col min="1031" max="1031" width="27.7109375" style="11" customWidth="1"/>
    <col min="1032" max="1032" width="7.7109375" style="11" bestFit="1" customWidth="1"/>
    <col min="1033" max="1033" width="10.7109375" style="11" bestFit="1" customWidth="1"/>
    <col min="1034" max="1034" width="8" style="11" bestFit="1" customWidth="1"/>
    <col min="1035" max="1035" width="6.7109375" style="11" customWidth="1"/>
    <col min="1036" max="1036" width="40.5703125" style="11" customWidth="1"/>
    <col min="1037" max="1037" width="13.7109375" style="11" bestFit="1" customWidth="1"/>
    <col min="1038" max="1038" width="29.140625" style="11" customWidth="1"/>
    <col min="1039" max="1039" width="12" style="11" customWidth="1"/>
    <col min="1040" max="1040" width="10.42578125" style="11" customWidth="1"/>
    <col min="1041" max="1041" width="13" style="11" customWidth="1"/>
    <col min="1042" max="1280" width="9.140625" style="11"/>
    <col min="1281" max="1281" width="27.7109375" style="11" bestFit="1" customWidth="1"/>
    <col min="1282" max="1282" width="8.42578125" style="11" customWidth="1"/>
    <col min="1283" max="1283" width="6" style="11" customWidth="1"/>
    <col min="1284" max="1284" width="6.5703125" style="11" bestFit="1" customWidth="1"/>
    <col min="1285" max="1286" width="10.140625" style="11" bestFit="1" customWidth="1"/>
    <col min="1287" max="1287" width="27.7109375" style="11" customWidth="1"/>
    <col min="1288" max="1288" width="7.7109375" style="11" bestFit="1" customWidth="1"/>
    <col min="1289" max="1289" width="10.7109375" style="11" bestFit="1" customWidth="1"/>
    <col min="1290" max="1290" width="8" style="11" bestFit="1" customWidth="1"/>
    <col min="1291" max="1291" width="6.7109375" style="11" customWidth="1"/>
    <col min="1292" max="1292" width="40.5703125" style="11" customWidth="1"/>
    <col min="1293" max="1293" width="13.7109375" style="11" bestFit="1" customWidth="1"/>
    <col min="1294" max="1294" width="29.140625" style="11" customWidth="1"/>
    <col min="1295" max="1295" width="12" style="11" customWidth="1"/>
    <col min="1296" max="1296" width="10.42578125" style="11" customWidth="1"/>
    <col min="1297" max="1297" width="13" style="11" customWidth="1"/>
    <col min="1298" max="1536" width="9.140625" style="11"/>
    <col min="1537" max="1537" width="27.7109375" style="11" bestFit="1" customWidth="1"/>
    <col min="1538" max="1538" width="8.42578125" style="11" customWidth="1"/>
    <col min="1539" max="1539" width="6" style="11" customWidth="1"/>
    <col min="1540" max="1540" width="6.5703125" style="11" bestFit="1" customWidth="1"/>
    <col min="1541" max="1542" width="10.140625" style="11" bestFit="1" customWidth="1"/>
    <col min="1543" max="1543" width="27.7109375" style="11" customWidth="1"/>
    <col min="1544" max="1544" width="7.7109375" style="11" bestFit="1" customWidth="1"/>
    <col min="1545" max="1545" width="10.7109375" style="11" bestFit="1" customWidth="1"/>
    <col min="1546" max="1546" width="8" style="11" bestFit="1" customWidth="1"/>
    <col min="1547" max="1547" width="6.7109375" style="11" customWidth="1"/>
    <col min="1548" max="1548" width="40.5703125" style="11" customWidth="1"/>
    <col min="1549" max="1549" width="13.7109375" style="11" bestFit="1" customWidth="1"/>
    <col min="1550" max="1550" width="29.140625" style="11" customWidth="1"/>
    <col min="1551" max="1551" width="12" style="11" customWidth="1"/>
    <col min="1552" max="1552" width="10.42578125" style="11" customWidth="1"/>
    <col min="1553" max="1553" width="13" style="11" customWidth="1"/>
    <col min="1554" max="1792" width="9.140625" style="11"/>
    <col min="1793" max="1793" width="27.7109375" style="11" bestFit="1" customWidth="1"/>
    <col min="1794" max="1794" width="8.42578125" style="11" customWidth="1"/>
    <col min="1795" max="1795" width="6" style="11" customWidth="1"/>
    <col min="1796" max="1796" width="6.5703125" style="11" bestFit="1" customWidth="1"/>
    <col min="1797" max="1798" width="10.140625" style="11" bestFit="1" customWidth="1"/>
    <col min="1799" max="1799" width="27.7109375" style="11" customWidth="1"/>
    <col min="1800" max="1800" width="7.7109375" style="11" bestFit="1" customWidth="1"/>
    <col min="1801" max="1801" width="10.7109375" style="11" bestFit="1" customWidth="1"/>
    <col min="1802" max="1802" width="8" style="11" bestFit="1" customWidth="1"/>
    <col min="1803" max="1803" width="6.7109375" style="11" customWidth="1"/>
    <col min="1804" max="1804" width="40.5703125" style="11" customWidth="1"/>
    <col min="1805" max="1805" width="13.7109375" style="11" bestFit="1" customWidth="1"/>
    <col min="1806" max="1806" width="29.140625" style="11" customWidth="1"/>
    <col min="1807" max="1807" width="12" style="11" customWidth="1"/>
    <col min="1808" max="1808" width="10.42578125" style="11" customWidth="1"/>
    <col min="1809" max="1809" width="13" style="11" customWidth="1"/>
    <col min="1810" max="2048" width="9.140625" style="11"/>
    <col min="2049" max="2049" width="27.7109375" style="11" bestFit="1" customWidth="1"/>
    <col min="2050" max="2050" width="8.42578125" style="11" customWidth="1"/>
    <col min="2051" max="2051" width="6" style="11" customWidth="1"/>
    <col min="2052" max="2052" width="6.5703125" style="11" bestFit="1" customWidth="1"/>
    <col min="2053" max="2054" width="10.140625" style="11" bestFit="1" customWidth="1"/>
    <col min="2055" max="2055" width="27.7109375" style="11" customWidth="1"/>
    <col min="2056" max="2056" width="7.7109375" style="11" bestFit="1" customWidth="1"/>
    <col min="2057" max="2057" width="10.7109375" style="11" bestFit="1" customWidth="1"/>
    <col min="2058" max="2058" width="8" style="11" bestFit="1" customWidth="1"/>
    <col min="2059" max="2059" width="6.7109375" style="11" customWidth="1"/>
    <col min="2060" max="2060" width="40.5703125" style="11" customWidth="1"/>
    <col min="2061" max="2061" width="13.7109375" style="11" bestFit="1" customWidth="1"/>
    <col min="2062" max="2062" width="29.140625" style="11" customWidth="1"/>
    <col min="2063" max="2063" width="12" style="11" customWidth="1"/>
    <col min="2064" max="2064" width="10.42578125" style="11" customWidth="1"/>
    <col min="2065" max="2065" width="13" style="11" customWidth="1"/>
    <col min="2066" max="2304" width="9.140625" style="11"/>
    <col min="2305" max="2305" width="27.7109375" style="11" bestFit="1" customWidth="1"/>
    <col min="2306" max="2306" width="8.42578125" style="11" customWidth="1"/>
    <col min="2307" max="2307" width="6" style="11" customWidth="1"/>
    <col min="2308" max="2308" width="6.5703125" style="11" bestFit="1" customWidth="1"/>
    <col min="2309" max="2310" width="10.140625" style="11" bestFit="1" customWidth="1"/>
    <col min="2311" max="2311" width="27.7109375" style="11" customWidth="1"/>
    <col min="2312" max="2312" width="7.7109375" style="11" bestFit="1" customWidth="1"/>
    <col min="2313" max="2313" width="10.7109375" style="11" bestFit="1" customWidth="1"/>
    <col min="2314" max="2314" width="8" style="11" bestFit="1" customWidth="1"/>
    <col min="2315" max="2315" width="6.7109375" style="11" customWidth="1"/>
    <col min="2316" max="2316" width="40.5703125" style="11" customWidth="1"/>
    <col min="2317" max="2317" width="13.7109375" style="11" bestFit="1" customWidth="1"/>
    <col min="2318" max="2318" width="29.140625" style="11" customWidth="1"/>
    <col min="2319" max="2319" width="12" style="11" customWidth="1"/>
    <col min="2320" max="2320" width="10.42578125" style="11" customWidth="1"/>
    <col min="2321" max="2321" width="13" style="11" customWidth="1"/>
    <col min="2322" max="2560" width="9.140625" style="11"/>
    <col min="2561" max="2561" width="27.7109375" style="11" bestFit="1" customWidth="1"/>
    <col min="2562" max="2562" width="8.42578125" style="11" customWidth="1"/>
    <col min="2563" max="2563" width="6" style="11" customWidth="1"/>
    <col min="2564" max="2564" width="6.5703125" style="11" bestFit="1" customWidth="1"/>
    <col min="2565" max="2566" width="10.140625" style="11" bestFit="1" customWidth="1"/>
    <col min="2567" max="2567" width="27.7109375" style="11" customWidth="1"/>
    <col min="2568" max="2568" width="7.7109375" style="11" bestFit="1" customWidth="1"/>
    <col min="2569" max="2569" width="10.7109375" style="11" bestFit="1" customWidth="1"/>
    <col min="2570" max="2570" width="8" style="11" bestFit="1" customWidth="1"/>
    <col min="2571" max="2571" width="6.7109375" style="11" customWidth="1"/>
    <col min="2572" max="2572" width="40.5703125" style="11" customWidth="1"/>
    <col min="2573" max="2573" width="13.7109375" style="11" bestFit="1" customWidth="1"/>
    <col min="2574" max="2574" width="29.140625" style="11" customWidth="1"/>
    <col min="2575" max="2575" width="12" style="11" customWidth="1"/>
    <col min="2576" max="2576" width="10.42578125" style="11" customWidth="1"/>
    <col min="2577" max="2577" width="13" style="11" customWidth="1"/>
    <col min="2578" max="2816" width="9.140625" style="11"/>
    <col min="2817" max="2817" width="27.7109375" style="11" bestFit="1" customWidth="1"/>
    <col min="2818" max="2818" width="8.42578125" style="11" customWidth="1"/>
    <col min="2819" max="2819" width="6" style="11" customWidth="1"/>
    <col min="2820" max="2820" width="6.5703125" style="11" bestFit="1" customWidth="1"/>
    <col min="2821" max="2822" width="10.140625" style="11" bestFit="1" customWidth="1"/>
    <col min="2823" max="2823" width="27.7109375" style="11" customWidth="1"/>
    <col min="2824" max="2824" width="7.7109375" style="11" bestFit="1" customWidth="1"/>
    <col min="2825" max="2825" width="10.7109375" style="11" bestFit="1" customWidth="1"/>
    <col min="2826" max="2826" width="8" style="11" bestFit="1" customWidth="1"/>
    <col min="2827" max="2827" width="6.7109375" style="11" customWidth="1"/>
    <col min="2828" max="2828" width="40.5703125" style="11" customWidth="1"/>
    <col min="2829" max="2829" width="13.7109375" style="11" bestFit="1" customWidth="1"/>
    <col min="2830" max="2830" width="29.140625" style="11" customWidth="1"/>
    <col min="2831" max="2831" width="12" style="11" customWidth="1"/>
    <col min="2832" max="2832" width="10.42578125" style="11" customWidth="1"/>
    <col min="2833" max="2833" width="13" style="11" customWidth="1"/>
    <col min="2834" max="3072" width="9.140625" style="11"/>
    <col min="3073" max="3073" width="27.7109375" style="11" bestFit="1" customWidth="1"/>
    <col min="3074" max="3074" width="8.42578125" style="11" customWidth="1"/>
    <col min="3075" max="3075" width="6" style="11" customWidth="1"/>
    <col min="3076" max="3076" width="6.5703125" style="11" bestFit="1" customWidth="1"/>
    <col min="3077" max="3078" width="10.140625" style="11" bestFit="1" customWidth="1"/>
    <col min="3079" max="3079" width="27.7109375" style="11" customWidth="1"/>
    <col min="3080" max="3080" width="7.7109375" style="11" bestFit="1" customWidth="1"/>
    <col min="3081" max="3081" width="10.7109375" style="11" bestFit="1" customWidth="1"/>
    <col min="3082" max="3082" width="8" style="11" bestFit="1" customWidth="1"/>
    <col min="3083" max="3083" width="6.7109375" style="11" customWidth="1"/>
    <col min="3084" max="3084" width="40.5703125" style="11" customWidth="1"/>
    <col min="3085" max="3085" width="13.7109375" style="11" bestFit="1" customWidth="1"/>
    <col min="3086" max="3086" width="29.140625" style="11" customWidth="1"/>
    <col min="3087" max="3087" width="12" style="11" customWidth="1"/>
    <col min="3088" max="3088" width="10.42578125" style="11" customWidth="1"/>
    <col min="3089" max="3089" width="13" style="11" customWidth="1"/>
    <col min="3090" max="3328" width="9.140625" style="11"/>
    <col min="3329" max="3329" width="27.7109375" style="11" bestFit="1" customWidth="1"/>
    <col min="3330" max="3330" width="8.42578125" style="11" customWidth="1"/>
    <col min="3331" max="3331" width="6" style="11" customWidth="1"/>
    <col min="3332" max="3332" width="6.5703125" style="11" bestFit="1" customWidth="1"/>
    <col min="3333" max="3334" width="10.140625" style="11" bestFit="1" customWidth="1"/>
    <col min="3335" max="3335" width="27.7109375" style="11" customWidth="1"/>
    <col min="3336" max="3336" width="7.7109375" style="11" bestFit="1" customWidth="1"/>
    <col min="3337" max="3337" width="10.7109375" style="11" bestFit="1" customWidth="1"/>
    <col min="3338" max="3338" width="8" style="11" bestFit="1" customWidth="1"/>
    <col min="3339" max="3339" width="6.7109375" style="11" customWidth="1"/>
    <col min="3340" max="3340" width="40.5703125" style="11" customWidth="1"/>
    <col min="3341" max="3341" width="13.7109375" style="11" bestFit="1" customWidth="1"/>
    <col min="3342" max="3342" width="29.140625" style="11" customWidth="1"/>
    <col min="3343" max="3343" width="12" style="11" customWidth="1"/>
    <col min="3344" max="3344" width="10.42578125" style="11" customWidth="1"/>
    <col min="3345" max="3345" width="13" style="11" customWidth="1"/>
    <col min="3346" max="3584" width="9.140625" style="11"/>
    <col min="3585" max="3585" width="27.7109375" style="11" bestFit="1" customWidth="1"/>
    <col min="3586" max="3586" width="8.42578125" style="11" customWidth="1"/>
    <col min="3587" max="3587" width="6" style="11" customWidth="1"/>
    <col min="3588" max="3588" width="6.5703125" style="11" bestFit="1" customWidth="1"/>
    <col min="3589" max="3590" width="10.140625" style="11" bestFit="1" customWidth="1"/>
    <col min="3591" max="3591" width="27.7109375" style="11" customWidth="1"/>
    <col min="3592" max="3592" width="7.7109375" style="11" bestFit="1" customWidth="1"/>
    <col min="3593" max="3593" width="10.7109375" style="11" bestFit="1" customWidth="1"/>
    <col min="3594" max="3594" width="8" style="11" bestFit="1" customWidth="1"/>
    <col min="3595" max="3595" width="6.7109375" style="11" customWidth="1"/>
    <col min="3596" max="3596" width="40.5703125" style="11" customWidth="1"/>
    <col min="3597" max="3597" width="13.7109375" style="11" bestFit="1" customWidth="1"/>
    <col min="3598" max="3598" width="29.140625" style="11" customWidth="1"/>
    <col min="3599" max="3599" width="12" style="11" customWidth="1"/>
    <col min="3600" max="3600" width="10.42578125" style="11" customWidth="1"/>
    <col min="3601" max="3601" width="13" style="11" customWidth="1"/>
    <col min="3602" max="3840" width="9.140625" style="11"/>
    <col min="3841" max="3841" width="27.7109375" style="11" bestFit="1" customWidth="1"/>
    <col min="3842" max="3842" width="8.42578125" style="11" customWidth="1"/>
    <col min="3843" max="3843" width="6" style="11" customWidth="1"/>
    <col min="3844" max="3844" width="6.5703125" style="11" bestFit="1" customWidth="1"/>
    <col min="3845" max="3846" width="10.140625" style="11" bestFit="1" customWidth="1"/>
    <col min="3847" max="3847" width="27.7109375" style="11" customWidth="1"/>
    <col min="3848" max="3848" width="7.7109375" style="11" bestFit="1" customWidth="1"/>
    <col min="3849" max="3849" width="10.7109375" style="11" bestFit="1" customWidth="1"/>
    <col min="3850" max="3850" width="8" style="11" bestFit="1" customWidth="1"/>
    <col min="3851" max="3851" width="6.7109375" style="11" customWidth="1"/>
    <col min="3852" max="3852" width="40.5703125" style="11" customWidth="1"/>
    <col min="3853" max="3853" width="13.7109375" style="11" bestFit="1" customWidth="1"/>
    <col min="3854" max="3854" width="29.140625" style="11" customWidth="1"/>
    <col min="3855" max="3855" width="12" style="11" customWidth="1"/>
    <col min="3856" max="3856" width="10.42578125" style="11" customWidth="1"/>
    <col min="3857" max="3857" width="13" style="11" customWidth="1"/>
    <col min="3858" max="4096" width="9.140625" style="11"/>
    <col min="4097" max="4097" width="27.7109375" style="11" bestFit="1" customWidth="1"/>
    <col min="4098" max="4098" width="8.42578125" style="11" customWidth="1"/>
    <col min="4099" max="4099" width="6" style="11" customWidth="1"/>
    <col min="4100" max="4100" width="6.5703125" style="11" bestFit="1" customWidth="1"/>
    <col min="4101" max="4102" width="10.140625" style="11" bestFit="1" customWidth="1"/>
    <col min="4103" max="4103" width="27.7109375" style="11" customWidth="1"/>
    <col min="4104" max="4104" width="7.7109375" style="11" bestFit="1" customWidth="1"/>
    <col min="4105" max="4105" width="10.7109375" style="11" bestFit="1" customWidth="1"/>
    <col min="4106" max="4106" width="8" style="11" bestFit="1" customWidth="1"/>
    <col min="4107" max="4107" width="6.7109375" style="11" customWidth="1"/>
    <col min="4108" max="4108" width="40.5703125" style="11" customWidth="1"/>
    <col min="4109" max="4109" width="13.7109375" style="11" bestFit="1" customWidth="1"/>
    <col min="4110" max="4110" width="29.140625" style="11" customWidth="1"/>
    <col min="4111" max="4111" width="12" style="11" customWidth="1"/>
    <col min="4112" max="4112" width="10.42578125" style="11" customWidth="1"/>
    <col min="4113" max="4113" width="13" style="11" customWidth="1"/>
    <col min="4114" max="4352" width="9.140625" style="11"/>
    <col min="4353" max="4353" width="27.7109375" style="11" bestFit="1" customWidth="1"/>
    <col min="4354" max="4354" width="8.42578125" style="11" customWidth="1"/>
    <col min="4355" max="4355" width="6" style="11" customWidth="1"/>
    <col min="4356" max="4356" width="6.5703125" style="11" bestFit="1" customWidth="1"/>
    <col min="4357" max="4358" width="10.140625" style="11" bestFit="1" customWidth="1"/>
    <col min="4359" max="4359" width="27.7109375" style="11" customWidth="1"/>
    <col min="4360" max="4360" width="7.7109375" style="11" bestFit="1" customWidth="1"/>
    <col min="4361" max="4361" width="10.7109375" style="11" bestFit="1" customWidth="1"/>
    <col min="4362" max="4362" width="8" style="11" bestFit="1" customWidth="1"/>
    <col min="4363" max="4363" width="6.7109375" style="11" customWidth="1"/>
    <col min="4364" max="4364" width="40.5703125" style="11" customWidth="1"/>
    <col min="4365" max="4365" width="13.7109375" style="11" bestFit="1" customWidth="1"/>
    <col min="4366" max="4366" width="29.140625" style="11" customWidth="1"/>
    <col min="4367" max="4367" width="12" style="11" customWidth="1"/>
    <col min="4368" max="4368" width="10.42578125" style="11" customWidth="1"/>
    <col min="4369" max="4369" width="13" style="11" customWidth="1"/>
    <col min="4370" max="4608" width="9.140625" style="11"/>
    <col min="4609" max="4609" width="27.7109375" style="11" bestFit="1" customWidth="1"/>
    <col min="4610" max="4610" width="8.42578125" style="11" customWidth="1"/>
    <col min="4611" max="4611" width="6" style="11" customWidth="1"/>
    <col min="4612" max="4612" width="6.5703125" style="11" bestFit="1" customWidth="1"/>
    <col min="4613" max="4614" width="10.140625" style="11" bestFit="1" customWidth="1"/>
    <col min="4615" max="4615" width="27.7109375" style="11" customWidth="1"/>
    <col min="4616" max="4616" width="7.7109375" style="11" bestFit="1" customWidth="1"/>
    <col min="4617" max="4617" width="10.7109375" style="11" bestFit="1" customWidth="1"/>
    <col min="4618" max="4618" width="8" style="11" bestFit="1" customWidth="1"/>
    <col min="4619" max="4619" width="6.7109375" style="11" customWidth="1"/>
    <col min="4620" max="4620" width="40.5703125" style="11" customWidth="1"/>
    <col min="4621" max="4621" width="13.7109375" style="11" bestFit="1" customWidth="1"/>
    <col min="4622" max="4622" width="29.140625" style="11" customWidth="1"/>
    <col min="4623" max="4623" width="12" style="11" customWidth="1"/>
    <col min="4624" max="4624" width="10.42578125" style="11" customWidth="1"/>
    <col min="4625" max="4625" width="13" style="11" customWidth="1"/>
    <col min="4626" max="4864" width="9.140625" style="11"/>
    <col min="4865" max="4865" width="27.7109375" style="11" bestFit="1" customWidth="1"/>
    <col min="4866" max="4866" width="8.42578125" style="11" customWidth="1"/>
    <col min="4867" max="4867" width="6" style="11" customWidth="1"/>
    <col min="4868" max="4868" width="6.5703125" style="11" bestFit="1" customWidth="1"/>
    <col min="4869" max="4870" width="10.140625" style="11" bestFit="1" customWidth="1"/>
    <col min="4871" max="4871" width="27.7109375" style="11" customWidth="1"/>
    <col min="4872" max="4872" width="7.7109375" style="11" bestFit="1" customWidth="1"/>
    <col min="4873" max="4873" width="10.7109375" style="11" bestFit="1" customWidth="1"/>
    <col min="4874" max="4874" width="8" style="11" bestFit="1" customWidth="1"/>
    <col min="4875" max="4875" width="6.7109375" style="11" customWidth="1"/>
    <col min="4876" max="4876" width="40.5703125" style="11" customWidth="1"/>
    <col min="4877" max="4877" width="13.7109375" style="11" bestFit="1" customWidth="1"/>
    <col min="4878" max="4878" width="29.140625" style="11" customWidth="1"/>
    <col min="4879" max="4879" width="12" style="11" customWidth="1"/>
    <col min="4880" max="4880" width="10.42578125" style="11" customWidth="1"/>
    <col min="4881" max="4881" width="13" style="11" customWidth="1"/>
    <col min="4882" max="5120" width="9.140625" style="11"/>
    <col min="5121" max="5121" width="27.7109375" style="11" bestFit="1" customWidth="1"/>
    <col min="5122" max="5122" width="8.42578125" style="11" customWidth="1"/>
    <col min="5123" max="5123" width="6" style="11" customWidth="1"/>
    <col min="5124" max="5124" width="6.5703125" style="11" bestFit="1" customWidth="1"/>
    <col min="5125" max="5126" width="10.140625" style="11" bestFit="1" customWidth="1"/>
    <col min="5127" max="5127" width="27.7109375" style="11" customWidth="1"/>
    <col min="5128" max="5128" width="7.7109375" style="11" bestFit="1" customWidth="1"/>
    <col min="5129" max="5129" width="10.7109375" style="11" bestFit="1" customWidth="1"/>
    <col min="5130" max="5130" width="8" style="11" bestFit="1" customWidth="1"/>
    <col min="5131" max="5131" width="6.7109375" style="11" customWidth="1"/>
    <col min="5132" max="5132" width="40.5703125" style="11" customWidth="1"/>
    <col min="5133" max="5133" width="13.7109375" style="11" bestFit="1" customWidth="1"/>
    <col min="5134" max="5134" width="29.140625" style="11" customWidth="1"/>
    <col min="5135" max="5135" width="12" style="11" customWidth="1"/>
    <col min="5136" max="5136" width="10.42578125" style="11" customWidth="1"/>
    <col min="5137" max="5137" width="13" style="11" customWidth="1"/>
    <col min="5138" max="5376" width="9.140625" style="11"/>
    <col min="5377" max="5377" width="27.7109375" style="11" bestFit="1" customWidth="1"/>
    <col min="5378" max="5378" width="8.42578125" style="11" customWidth="1"/>
    <col min="5379" max="5379" width="6" style="11" customWidth="1"/>
    <col min="5380" max="5380" width="6.5703125" style="11" bestFit="1" customWidth="1"/>
    <col min="5381" max="5382" width="10.140625" style="11" bestFit="1" customWidth="1"/>
    <col min="5383" max="5383" width="27.7109375" style="11" customWidth="1"/>
    <col min="5384" max="5384" width="7.7109375" style="11" bestFit="1" customWidth="1"/>
    <col min="5385" max="5385" width="10.7109375" style="11" bestFit="1" customWidth="1"/>
    <col min="5386" max="5386" width="8" style="11" bestFit="1" customWidth="1"/>
    <col min="5387" max="5387" width="6.7109375" style="11" customWidth="1"/>
    <col min="5388" max="5388" width="40.5703125" style="11" customWidth="1"/>
    <col min="5389" max="5389" width="13.7109375" style="11" bestFit="1" customWidth="1"/>
    <col min="5390" max="5390" width="29.140625" style="11" customWidth="1"/>
    <col min="5391" max="5391" width="12" style="11" customWidth="1"/>
    <col min="5392" max="5392" width="10.42578125" style="11" customWidth="1"/>
    <col min="5393" max="5393" width="13" style="11" customWidth="1"/>
    <col min="5394" max="5632" width="9.140625" style="11"/>
    <col min="5633" max="5633" width="27.7109375" style="11" bestFit="1" customWidth="1"/>
    <col min="5634" max="5634" width="8.42578125" style="11" customWidth="1"/>
    <col min="5635" max="5635" width="6" style="11" customWidth="1"/>
    <col min="5636" max="5636" width="6.5703125" style="11" bestFit="1" customWidth="1"/>
    <col min="5637" max="5638" width="10.140625" style="11" bestFit="1" customWidth="1"/>
    <col min="5639" max="5639" width="27.7109375" style="11" customWidth="1"/>
    <col min="5640" max="5640" width="7.7109375" style="11" bestFit="1" customWidth="1"/>
    <col min="5641" max="5641" width="10.7109375" style="11" bestFit="1" customWidth="1"/>
    <col min="5642" max="5642" width="8" style="11" bestFit="1" customWidth="1"/>
    <col min="5643" max="5643" width="6.7109375" style="11" customWidth="1"/>
    <col min="5644" max="5644" width="40.5703125" style="11" customWidth="1"/>
    <col min="5645" max="5645" width="13.7109375" style="11" bestFit="1" customWidth="1"/>
    <col min="5646" max="5646" width="29.140625" style="11" customWidth="1"/>
    <col min="5647" max="5647" width="12" style="11" customWidth="1"/>
    <col min="5648" max="5648" width="10.42578125" style="11" customWidth="1"/>
    <col min="5649" max="5649" width="13" style="11" customWidth="1"/>
    <col min="5650" max="5888" width="9.140625" style="11"/>
    <col min="5889" max="5889" width="27.7109375" style="11" bestFit="1" customWidth="1"/>
    <col min="5890" max="5890" width="8.42578125" style="11" customWidth="1"/>
    <col min="5891" max="5891" width="6" style="11" customWidth="1"/>
    <col min="5892" max="5892" width="6.5703125" style="11" bestFit="1" customWidth="1"/>
    <col min="5893" max="5894" width="10.140625" style="11" bestFit="1" customWidth="1"/>
    <col min="5895" max="5895" width="27.7109375" style="11" customWidth="1"/>
    <col min="5896" max="5896" width="7.7109375" style="11" bestFit="1" customWidth="1"/>
    <col min="5897" max="5897" width="10.7109375" style="11" bestFit="1" customWidth="1"/>
    <col min="5898" max="5898" width="8" style="11" bestFit="1" customWidth="1"/>
    <col min="5899" max="5899" width="6.7109375" style="11" customWidth="1"/>
    <col min="5900" max="5900" width="40.5703125" style="11" customWidth="1"/>
    <col min="5901" max="5901" width="13.7109375" style="11" bestFit="1" customWidth="1"/>
    <col min="5902" max="5902" width="29.140625" style="11" customWidth="1"/>
    <col min="5903" max="5903" width="12" style="11" customWidth="1"/>
    <col min="5904" max="5904" width="10.42578125" style="11" customWidth="1"/>
    <col min="5905" max="5905" width="13" style="11" customWidth="1"/>
    <col min="5906" max="6144" width="9.140625" style="11"/>
    <col min="6145" max="6145" width="27.7109375" style="11" bestFit="1" customWidth="1"/>
    <col min="6146" max="6146" width="8.42578125" style="11" customWidth="1"/>
    <col min="6147" max="6147" width="6" style="11" customWidth="1"/>
    <col min="6148" max="6148" width="6.5703125" style="11" bestFit="1" customWidth="1"/>
    <col min="6149" max="6150" width="10.140625" style="11" bestFit="1" customWidth="1"/>
    <col min="6151" max="6151" width="27.7109375" style="11" customWidth="1"/>
    <col min="6152" max="6152" width="7.7109375" style="11" bestFit="1" customWidth="1"/>
    <col min="6153" max="6153" width="10.7109375" style="11" bestFit="1" customWidth="1"/>
    <col min="6154" max="6154" width="8" style="11" bestFit="1" customWidth="1"/>
    <col min="6155" max="6155" width="6.7109375" style="11" customWidth="1"/>
    <col min="6156" max="6156" width="40.5703125" style="11" customWidth="1"/>
    <col min="6157" max="6157" width="13.7109375" style="11" bestFit="1" customWidth="1"/>
    <col min="6158" max="6158" width="29.140625" style="11" customWidth="1"/>
    <col min="6159" max="6159" width="12" style="11" customWidth="1"/>
    <col min="6160" max="6160" width="10.42578125" style="11" customWidth="1"/>
    <col min="6161" max="6161" width="13" style="11" customWidth="1"/>
    <col min="6162" max="6400" width="9.140625" style="11"/>
    <col min="6401" max="6401" width="27.7109375" style="11" bestFit="1" customWidth="1"/>
    <col min="6402" max="6402" width="8.42578125" style="11" customWidth="1"/>
    <col min="6403" max="6403" width="6" style="11" customWidth="1"/>
    <col min="6404" max="6404" width="6.5703125" style="11" bestFit="1" customWidth="1"/>
    <col min="6405" max="6406" width="10.140625" style="11" bestFit="1" customWidth="1"/>
    <col min="6407" max="6407" width="27.7109375" style="11" customWidth="1"/>
    <col min="6408" max="6408" width="7.7109375" style="11" bestFit="1" customWidth="1"/>
    <col min="6409" max="6409" width="10.7109375" style="11" bestFit="1" customWidth="1"/>
    <col min="6410" max="6410" width="8" style="11" bestFit="1" customWidth="1"/>
    <col min="6411" max="6411" width="6.7109375" style="11" customWidth="1"/>
    <col min="6412" max="6412" width="40.5703125" style="11" customWidth="1"/>
    <col min="6413" max="6413" width="13.7109375" style="11" bestFit="1" customWidth="1"/>
    <col min="6414" max="6414" width="29.140625" style="11" customWidth="1"/>
    <col min="6415" max="6415" width="12" style="11" customWidth="1"/>
    <col min="6416" max="6416" width="10.42578125" style="11" customWidth="1"/>
    <col min="6417" max="6417" width="13" style="11" customWidth="1"/>
    <col min="6418" max="6656" width="9.140625" style="11"/>
    <col min="6657" max="6657" width="27.7109375" style="11" bestFit="1" customWidth="1"/>
    <col min="6658" max="6658" width="8.42578125" style="11" customWidth="1"/>
    <col min="6659" max="6659" width="6" style="11" customWidth="1"/>
    <col min="6660" max="6660" width="6.5703125" style="11" bestFit="1" customWidth="1"/>
    <col min="6661" max="6662" width="10.140625" style="11" bestFit="1" customWidth="1"/>
    <col min="6663" max="6663" width="27.7109375" style="11" customWidth="1"/>
    <col min="6664" max="6664" width="7.7109375" style="11" bestFit="1" customWidth="1"/>
    <col min="6665" max="6665" width="10.7109375" style="11" bestFit="1" customWidth="1"/>
    <col min="6666" max="6666" width="8" style="11" bestFit="1" customWidth="1"/>
    <col min="6667" max="6667" width="6.7109375" style="11" customWidth="1"/>
    <col min="6668" max="6668" width="40.5703125" style="11" customWidth="1"/>
    <col min="6669" max="6669" width="13.7109375" style="11" bestFit="1" customWidth="1"/>
    <col min="6670" max="6670" width="29.140625" style="11" customWidth="1"/>
    <col min="6671" max="6671" width="12" style="11" customWidth="1"/>
    <col min="6672" max="6672" width="10.42578125" style="11" customWidth="1"/>
    <col min="6673" max="6673" width="13" style="11" customWidth="1"/>
    <col min="6674" max="6912" width="9.140625" style="11"/>
    <col min="6913" max="6913" width="27.7109375" style="11" bestFit="1" customWidth="1"/>
    <col min="6914" max="6914" width="8.42578125" style="11" customWidth="1"/>
    <col min="6915" max="6915" width="6" style="11" customWidth="1"/>
    <col min="6916" max="6916" width="6.5703125" style="11" bestFit="1" customWidth="1"/>
    <col min="6917" max="6918" width="10.140625" style="11" bestFit="1" customWidth="1"/>
    <col min="6919" max="6919" width="27.7109375" style="11" customWidth="1"/>
    <col min="6920" max="6920" width="7.7109375" style="11" bestFit="1" customWidth="1"/>
    <col min="6921" max="6921" width="10.7109375" style="11" bestFit="1" customWidth="1"/>
    <col min="6922" max="6922" width="8" style="11" bestFit="1" customWidth="1"/>
    <col min="6923" max="6923" width="6.7109375" style="11" customWidth="1"/>
    <col min="6924" max="6924" width="40.5703125" style="11" customWidth="1"/>
    <col min="6925" max="6925" width="13.7109375" style="11" bestFit="1" customWidth="1"/>
    <col min="6926" max="6926" width="29.140625" style="11" customWidth="1"/>
    <col min="6927" max="6927" width="12" style="11" customWidth="1"/>
    <col min="6928" max="6928" width="10.42578125" style="11" customWidth="1"/>
    <col min="6929" max="6929" width="13" style="11" customWidth="1"/>
    <col min="6930" max="7168" width="9.140625" style="11"/>
    <col min="7169" max="7169" width="27.7109375" style="11" bestFit="1" customWidth="1"/>
    <col min="7170" max="7170" width="8.42578125" style="11" customWidth="1"/>
    <col min="7171" max="7171" width="6" style="11" customWidth="1"/>
    <col min="7172" max="7172" width="6.5703125" style="11" bestFit="1" customWidth="1"/>
    <col min="7173" max="7174" width="10.140625" style="11" bestFit="1" customWidth="1"/>
    <col min="7175" max="7175" width="27.7109375" style="11" customWidth="1"/>
    <col min="7176" max="7176" width="7.7109375" style="11" bestFit="1" customWidth="1"/>
    <col min="7177" max="7177" width="10.7109375" style="11" bestFit="1" customWidth="1"/>
    <col min="7178" max="7178" width="8" style="11" bestFit="1" customWidth="1"/>
    <col min="7179" max="7179" width="6.7109375" style="11" customWidth="1"/>
    <col min="7180" max="7180" width="40.5703125" style="11" customWidth="1"/>
    <col min="7181" max="7181" width="13.7109375" style="11" bestFit="1" customWidth="1"/>
    <col min="7182" max="7182" width="29.140625" style="11" customWidth="1"/>
    <col min="7183" max="7183" width="12" style="11" customWidth="1"/>
    <col min="7184" max="7184" width="10.42578125" style="11" customWidth="1"/>
    <col min="7185" max="7185" width="13" style="11" customWidth="1"/>
    <col min="7186" max="7424" width="9.140625" style="11"/>
    <col min="7425" max="7425" width="27.7109375" style="11" bestFit="1" customWidth="1"/>
    <col min="7426" max="7426" width="8.42578125" style="11" customWidth="1"/>
    <col min="7427" max="7427" width="6" style="11" customWidth="1"/>
    <col min="7428" max="7428" width="6.5703125" style="11" bestFit="1" customWidth="1"/>
    <col min="7429" max="7430" width="10.140625" style="11" bestFit="1" customWidth="1"/>
    <col min="7431" max="7431" width="27.7109375" style="11" customWidth="1"/>
    <col min="7432" max="7432" width="7.7109375" style="11" bestFit="1" customWidth="1"/>
    <col min="7433" max="7433" width="10.7109375" style="11" bestFit="1" customWidth="1"/>
    <col min="7434" max="7434" width="8" style="11" bestFit="1" customWidth="1"/>
    <col min="7435" max="7435" width="6.7109375" style="11" customWidth="1"/>
    <col min="7436" max="7436" width="40.5703125" style="11" customWidth="1"/>
    <col min="7437" max="7437" width="13.7109375" style="11" bestFit="1" customWidth="1"/>
    <col min="7438" max="7438" width="29.140625" style="11" customWidth="1"/>
    <col min="7439" max="7439" width="12" style="11" customWidth="1"/>
    <col min="7440" max="7440" width="10.42578125" style="11" customWidth="1"/>
    <col min="7441" max="7441" width="13" style="11" customWidth="1"/>
    <col min="7442" max="7680" width="9.140625" style="11"/>
    <col min="7681" max="7681" width="27.7109375" style="11" bestFit="1" customWidth="1"/>
    <col min="7682" max="7682" width="8.42578125" style="11" customWidth="1"/>
    <col min="7683" max="7683" width="6" style="11" customWidth="1"/>
    <col min="7684" max="7684" width="6.5703125" style="11" bestFit="1" customWidth="1"/>
    <col min="7685" max="7686" width="10.140625" style="11" bestFit="1" customWidth="1"/>
    <col min="7687" max="7687" width="27.7109375" style="11" customWidth="1"/>
    <col min="7688" max="7688" width="7.7109375" style="11" bestFit="1" customWidth="1"/>
    <col min="7689" max="7689" width="10.7109375" style="11" bestFit="1" customWidth="1"/>
    <col min="7690" max="7690" width="8" style="11" bestFit="1" customWidth="1"/>
    <col min="7691" max="7691" width="6.7109375" style="11" customWidth="1"/>
    <col min="7692" max="7692" width="40.5703125" style="11" customWidth="1"/>
    <col min="7693" max="7693" width="13.7109375" style="11" bestFit="1" customWidth="1"/>
    <col min="7694" max="7694" width="29.140625" style="11" customWidth="1"/>
    <col min="7695" max="7695" width="12" style="11" customWidth="1"/>
    <col min="7696" max="7696" width="10.42578125" style="11" customWidth="1"/>
    <col min="7697" max="7697" width="13" style="11" customWidth="1"/>
    <col min="7698" max="7936" width="9.140625" style="11"/>
    <col min="7937" max="7937" width="27.7109375" style="11" bestFit="1" customWidth="1"/>
    <col min="7938" max="7938" width="8.42578125" style="11" customWidth="1"/>
    <col min="7939" max="7939" width="6" style="11" customWidth="1"/>
    <col min="7940" max="7940" width="6.5703125" style="11" bestFit="1" customWidth="1"/>
    <col min="7941" max="7942" width="10.140625" style="11" bestFit="1" customWidth="1"/>
    <col min="7943" max="7943" width="27.7109375" style="11" customWidth="1"/>
    <col min="7944" max="7944" width="7.7109375" style="11" bestFit="1" customWidth="1"/>
    <col min="7945" max="7945" width="10.7109375" style="11" bestFit="1" customWidth="1"/>
    <col min="7946" max="7946" width="8" style="11" bestFit="1" customWidth="1"/>
    <col min="7947" max="7947" width="6.7109375" style="11" customWidth="1"/>
    <col min="7948" max="7948" width="40.5703125" style="11" customWidth="1"/>
    <col min="7949" max="7949" width="13.7109375" style="11" bestFit="1" customWidth="1"/>
    <col min="7950" max="7950" width="29.140625" style="11" customWidth="1"/>
    <col min="7951" max="7951" width="12" style="11" customWidth="1"/>
    <col min="7952" max="7952" width="10.42578125" style="11" customWidth="1"/>
    <col min="7953" max="7953" width="13" style="11" customWidth="1"/>
    <col min="7954" max="8192" width="9.140625" style="11"/>
    <col min="8193" max="8193" width="27.7109375" style="11" bestFit="1" customWidth="1"/>
    <col min="8194" max="8194" width="8.42578125" style="11" customWidth="1"/>
    <col min="8195" max="8195" width="6" style="11" customWidth="1"/>
    <col min="8196" max="8196" width="6.5703125" style="11" bestFit="1" customWidth="1"/>
    <col min="8197" max="8198" width="10.140625" style="11" bestFit="1" customWidth="1"/>
    <col min="8199" max="8199" width="27.7109375" style="11" customWidth="1"/>
    <col min="8200" max="8200" width="7.7109375" style="11" bestFit="1" customWidth="1"/>
    <col min="8201" max="8201" width="10.7109375" style="11" bestFit="1" customWidth="1"/>
    <col min="8202" max="8202" width="8" style="11" bestFit="1" customWidth="1"/>
    <col min="8203" max="8203" width="6.7109375" style="11" customWidth="1"/>
    <col min="8204" max="8204" width="40.5703125" style="11" customWidth="1"/>
    <col min="8205" max="8205" width="13.7109375" style="11" bestFit="1" customWidth="1"/>
    <col min="8206" max="8206" width="29.140625" style="11" customWidth="1"/>
    <col min="8207" max="8207" width="12" style="11" customWidth="1"/>
    <col min="8208" max="8208" width="10.42578125" style="11" customWidth="1"/>
    <col min="8209" max="8209" width="13" style="11" customWidth="1"/>
    <col min="8210" max="8448" width="9.140625" style="11"/>
    <col min="8449" max="8449" width="27.7109375" style="11" bestFit="1" customWidth="1"/>
    <col min="8450" max="8450" width="8.42578125" style="11" customWidth="1"/>
    <col min="8451" max="8451" width="6" style="11" customWidth="1"/>
    <col min="8452" max="8452" width="6.5703125" style="11" bestFit="1" customWidth="1"/>
    <col min="8453" max="8454" width="10.140625" style="11" bestFit="1" customWidth="1"/>
    <col min="8455" max="8455" width="27.7109375" style="11" customWidth="1"/>
    <col min="8456" max="8456" width="7.7109375" style="11" bestFit="1" customWidth="1"/>
    <col min="8457" max="8457" width="10.7109375" style="11" bestFit="1" customWidth="1"/>
    <col min="8458" max="8458" width="8" style="11" bestFit="1" customWidth="1"/>
    <col min="8459" max="8459" width="6.7109375" style="11" customWidth="1"/>
    <col min="8460" max="8460" width="40.5703125" style="11" customWidth="1"/>
    <col min="8461" max="8461" width="13.7109375" style="11" bestFit="1" customWidth="1"/>
    <col min="8462" max="8462" width="29.140625" style="11" customWidth="1"/>
    <col min="8463" max="8463" width="12" style="11" customWidth="1"/>
    <col min="8464" max="8464" width="10.42578125" style="11" customWidth="1"/>
    <col min="8465" max="8465" width="13" style="11" customWidth="1"/>
    <col min="8466" max="8704" width="9.140625" style="11"/>
    <col min="8705" max="8705" width="27.7109375" style="11" bestFit="1" customWidth="1"/>
    <col min="8706" max="8706" width="8.42578125" style="11" customWidth="1"/>
    <col min="8707" max="8707" width="6" style="11" customWidth="1"/>
    <col min="8708" max="8708" width="6.5703125" style="11" bestFit="1" customWidth="1"/>
    <col min="8709" max="8710" width="10.140625" style="11" bestFit="1" customWidth="1"/>
    <col min="8711" max="8711" width="27.7109375" style="11" customWidth="1"/>
    <col min="8712" max="8712" width="7.7109375" style="11" bestFit="1" customWidth="1"/>
    <col min="8713" max="8713" width="10.7109375" style="11" bestFit="1" customWidth="1"/>
    <col min="8714" max="8714" width="8" style="11" bestFit="1" customWidth="1"/>
    <col min="8715" max="8715" width="6.7109375" style="11" customWidth="1"/>
    <col min="8716" max="8716" width="40.5703125" style="11" customWidth="1"/>
    <col min="8717" max="8717" width="13.7109375" style="11" bestFit="1" customWidth="1"/>
    <col min="8718" max="8718" width="29.140625" style="11" customWidth="1"/>
    <col min="8719" max="8719" width="12" style="11" customWidth="1"/>
    <col min="8720" max="8720" width="10.42578125" style="11" customWidth="1"/>
    <col min="8721" max="8721" width="13" style="11" customWidth="1"/>
    <col min="8722" max="8960" width="9.140625" style="11"/>
    <col min="8961" max="8961" width="27.7109375" style="11" bestFit="1" customWidth="1"/>
    <col min="8962" max="8962" width="8.42578125" style="11" customWidth="1"/>
    <col min="8963" max="8963" width="6" style="11" customWidth="1"/>
    <col min="8964" max="8964" width="6.5703125" style="11" bestFit="1" customWidth="1"/>
    <col min="8965" max="8966" width="10.140625" style="11" bestFit="1" customWidth="1"/>
    <col min="8967" max="8967" width="27.7109375" style="11" customWidth="1"/>
    <col min="8968" max="8968" width="7.7109375" style="11" bestFit="1" customWidth="1"/>
    <col min="8969" max="8969" width="10.7109375" style="11" bestFit="1" customWidth="1"/>
    <col min="8970" max="8970" width="8" style="11" bestFit="1" customWidth="1"/>
    <col min="8971" max="8971" width="6.7109375" style="11" customWidth="1"/>
    <col min="8972" max="8972" width="40.5703125" style="11" customWidth="1"/>
    <col min="8973" max="8973" width="13.7109375" style="11" bestFit="1" customWidth="1"/>
    <col min="8974" max="8974" width="29.140625" style="11" customWidth="1"/>
    <col min="8975" max="8975" width="12" style="11" customWidth="1"/>
    <col min="8976" max="8976" width="10.42578125" style="11" customWidth="1"/>
    <col min="8977" max="8977" width="13" style="11" customWidth="1"/>
    <col min="8978" max="9216" width="9.140625" style="11"/>
    <col min="9217" max="9217" width="27.7109375" style="11" bestFit="1" customWidth="1"/>
    <col min="9218" max="9218" width="8.42578125" style="11" customWidth="1"/>
    <col min="9219" max="9219" width="6" style="11" customWidth="1"/>
    <col min="9220" max="9220" width="6.5703125" style="11" bestFit="1" customWidth="1"/>
    <col min="9221" max="9222" width="10.140625" style="11" bestFit="1" customWidth="1"/>
    <col min="9223" max="9223" width="27.7109375" style="11" customWidth="1"/>
    <col min="9224" max="9224" width="7.7109375" style="11" bestFit="1" customWidth="1"/>
    <col min="9225" max="9225" width="10.7109375" style="11" bestFit="1" customWidth="1"/>
    <col min="9226" max="9226" width="8" style="11" bestFit="1" customWidth="1"/>
    <col min="9227" max="9227" width="6.7109375" style="11" customWidth="1"/>
    <col min="9228" max="9228" width="40.5703125" style="11" customWidth="1"/>
    <col min="9229" max="9229" width="13.7109375" style="11" bestFit="1" customWidth="1"/>
    <col min="9230" max="9230" width="29.140625" style="11" customWidth="1"/>
    <col min="9231" max="9231" width="12" style="11" customWidth="1"/>
    <col min="9232" max="9232" width="10.42578125" style="11" customWidth="1"/>
    <col min="9233" max="9233" width="13" style="11" customWidth="1"/>
    <col min="9234" max="9472" width="9.140625" style="11"/>
    <col min="9473" max="9473" width="27.7109375" style="11" bestFit="1" customWidth="1"/>
    <col min="9474" max="9474" width="8.42578125" style="11" customWidth="1"/>
    <col min="9475" max="9475" width="6" style="11" customWidth="1"/>
    <col min="9476" max="9476" width="6.5703125" style="11" bestFit="1" customWidth="1"/>
    <col min="9477" max="9478" width="10.140625" style="11" bestFit="1" customWidth="1"/>
    <col min="9479" max="9479" width="27.7109375" style="11" customWidth="1"/>
    <col min="9480" max="9480" width="7.7109375" style="11" bestFit="1" customWidth="1"/>
    <col min="9481" max="9481" width="10.7109375" style="11" bestFit="1" customWidth="1"/>
    <col min="9482" max="9482" width="8" style="11" bestFit="1" customWidth="1"/>
    <col min="9483" max="9483" width="6.7109375" style="11" customWidth="1"/>
    <col min="9484" max="9484" width="40.5703125" style="11" customWidth="1"/>
    <col min="9485" max="9485" width="13.7109375" style="11" bestFit="1" customWidth="1"/>
    <col min="9486" max="9486" width="29.140625" style="11" customWidth="1"/>
    <col min="9487" max="9487" width="12" style="11" customWidth="1"/>
    <col min="9488" max="9488" width="10.42578125" style="11" customWidth="1"/>
    <col min="9489" max="9489" width="13" style="11" customWidth="1"/>
    <col min="9490" max="9728" width="9.140625" style="11"/>
    <col min="9729" max="9729" width="27.7109375" style="11" bestFit="1" customWidth="1"/>
    <col min="9730" max="9730" width="8.42578125" style="11" customWidth="1"/>
    <col min="9731" max="9731" width="6" style="11" customWidth="1"/>
    <col min="9732" max="9732" width="6.5703125" style="11" bestFit="1" customWidth="1"/>
    <col min="9733" max="9734" width="10.140625" style="11" bestFit="1" customWidth="1"/>
    <col min="9735" max="9735" width="27.7109375" style="11" customWidth="1"/>
    <col min="9736" max="9736" width="7.7109375" style="11" bestFit="1" customWidth="1"/>
    <col min="9737" max="9737" width="10.7109375" style="11" bestFit="1" customWidth="1"/>
    <col min="9738" max="9738" width="8" style="11" bestFit="1" customWidth="1"/>
    <col min="9739" max="9739" width="6.7109375" style="11" customWidth="1"/>
    <col min="9740" max="9740" width="40.5703125" style="11" customWidth="1"/>
    <col min="9741" max="9741" width="13.7109375" style="11" bestFit="1" customWidth="1"/>
    <col min="9742" max="9742" width="29.140625" style="11" customWidth="1"/>
    <col min="9743" max="9743" width="12" style="11" customWidth="1"/>
    <col min="9744" max="9744" width="10.42578125" style="11" customWidth="1"/>
    <col min="9745" max="9745" width="13" style="11" customWidth="1"/>
    <col min="9746" max="9984" width="9.140625" style="11"/>
    <col min="9985" max="9985" width="27.7109375" style="11" bestFit="1" customWidth="1"/>
    <col min="9986" max="9986" width="8.42578125" style="11" customWidth="1"/>
    <col min="9987" max="9987" width="6" style="11" customWidth="1"/>
    <col min="9988" max="9988" width="6.5703125" style="11" bestFit="1" customWidth="1"/>
    <col min="9989" max="9990" width="10.140625" style="11" bestFit="1" customWidth="1"/>
    <col min="9991" max="9991" width="27.7109375" style="11" customWidth="1"/>
    <col min="9992" max="9992" width="7.7109375" style="11" bestFit="1" customWidth="1"/>
    <col min="9993" max="9993" width="10.7109375" style="11" bestFit="1" customWidth="1"/>
    <col min="9994" max="9994" width="8" style="11" bestFit="1" customWidth="1"/>
    <col min="9995" max="9995" width="6.7109375" style="11" customWidth="1"/>
    <col min="9996" max="9996" width="40.5703125" style="11" customWidth="1"/>
    <col min="9997" max="9997" width="13.7109375" style="11" bestFit="1" customWidth="1"/>
    <col min="9998" max="9998" width="29.140625" style="11" customWidth="1"/>
    <col min="9999" max="9999" width="12" style="11" customWidth="1"/>
    <col min="10000" max="10000" width="10.42578125" style="11" customWidth="1"/>
    <col min="10001" max="10001" width="13" style="11" customWidth="1"/>
    <col min="10002" max="10240" width="9.140625" style="11"/>
    <col min="10241" max="10241" width="27.7109375" style="11" bestFit="1" customWidth="1"/>
    <col min="10242" max="10242" width="8.42578125" style="11" customWidth="1"/>
    <col min="10243" max="10243" width="6" style="11" customWidth="1"/>
    <col min="10244" max="10244" width="6.5703125" style="11" bestFit="1" customWidth="1"/>
    <col min="10245" max="10246" width="10.140625" style="11" bestFit="1" customWidth="1"/>
    <col min="10247" max="10247" width="27.7109375" style="11" customWidth="1"/>
    <col min="10248" max="10248" width="7.7109375" style="11" bestFit="1" customWidth="1"/>
    <col min="10249" max="10249" width="10.7109375" style="11" bestFit="1" customWidth="1"/>
    <col min="10250" max="10250" width="8" style="11" bestFit="1" customWidth="1"/>
    <col min="10251" max="10251" width="6.7109375" style="11" customWidth="1"/>
    <col min="10252" max="10252" width="40.5703125" style="11" customWidth="1"/>
    <col min="10253" max="10253" width="13.7109375" style="11" bestFit="1" customWidth="1"/>
    <col min="10254" max="10254" width="29.140625" style="11" customWidth="1"/>
    <col min="10255" max="10255" width="12" style="11" customWidth="1"/>
    <col min="10256" max="10256" width="10.42578125" style="11" customWidth="1"/>
    <col min="10257" max="10257" width="13" style="11" customWidth="1"/>
    <col min="10258" max="10496" width="9.140625" style="11"/>
    <col min="10497" max="10497" width="27.7109375" style="11" bestFit="1" customWidth="1"/>
    <col min="10498" max="10498" width="8.42578125" style="11" customWidth="1"/>
    <col min="10499" max="10499" width="6" style="11" customWidth="1"/>
    <col min="10500" max="10500" width="6.5703125" style="11" bestFit="1" customWidth="1"/>
    <col min="10501" max="10502" width="10.140625" style="11" bestFit="1" customWidth="1"/>
    <col min="10503" max="10503" width="27.7109375" style="11" customWidth="1"/>
    <col min="10504" max="10504" width="7.7109375" style="11" bestFit="1" customWidth="1"/>
    <col min="10505" max="10505" width="10.7109375" style="11" bestFit="1" customWidth="1"/>
    <col min="10506" max="10506" width="8" style="11" bestFit="1" customWidth="1"/>
    <col min="10507" max="10507" width="6.7109375" style="11" customWidth="1"/>
    <col min="10508" max="10508" width="40.5703125" style="11" customWidth="1"/>
    <col min="10509" max="10509" width="13.7109375" style="11" bestFit="1" customWidth="1"/>
    <col min="10510" max="10510" width="29.140625" style="11" customWidth="1"/>
    <col min="10511" max="10511" width="12" style="11" customWidth="1"/>
    <col min="10512" max="10512" width="10.42578125" style="11" customWidth="1"/>
    <col min="10513" max="10513" width="13" style="11" customWidth="1"/>
    <col min="10514" max="10752" width="9.140625" style="11"/>
    <col min="10753" max="10753" width="27.7109375" style="11" bestFit="1" customWidth="1"/>
    <col min="10754" max="10754" width="8.42578125" style="11" customWidth="1"/>
    <col min="10755" max="10755" width="6" style="11" customWidth="1"/>
    <col min="10756" max="10756" width="6.5703125" style="11" bestFit="1" customWidth="1"/>
    <col min="10757" max="10758" width="10.140625" style="11" bestFit="1" customWidth="1"/>
    <col min="10759" max="10759" width="27.7109375" style="11" customWidth="1"/>
    <col min="10760" max="10760" width="7.7109375" style="11" bestFit="1" customWidth="1"/>
    <col min="10761" max="10761" width="10.7109375" style="11" bestFit="1" customWidth="1"/>
    <col min="10762" max="10762" width="8" style="11" bestFit="1" customWidth="1"/>
    <col min="10763" max="10763" width="6.7109375" style="11" customWidth="1"/>
    <col min="10764" max="10764" width="40.5703125" style="11" customWidth="1"/>
    <col min="10765" max="10765" width="13.7109375" style="11" bestFit="1" customWidth="1"/>
    <col min="10766" max="10766" width="29.140625" style="11" customWidth="1"/>
    <col min="10767" max="10767" width="12" style="11" customWidth="1"/>
    <col min="10768" max="10768" width="10.42578125" style="11" customWidth="1"/>
    <col min="10769" max="10769" width="13" style="11" customWidth="1"/>
    <col min="10770" max="11008" width="9.140625" style="11"/>
    <col min="11009" max="11009" width="27.7109375" style="11" bestFit="1" customWidth="1"/>
    <col min="11010" max="11010" width="8.42578125" style="11" customWidth="1"/>
    <col min="11011" max="11011" width="6" style="11" customWidth="1"/>
    <col min="11012" max="11012" width="6.5703125" style="11" bestFit="1" customWidth="1"/>
    <col min="11013" max="11014" width="10.140625" style="11" bestFit="1" customWidth="1"/>
    <col min="11015" max="11015" width="27.7109375" style="11" customWidth="1"/>
    <col min="11016" max="11016" width="7.7109375" style="11" bestFit="1" customWidth="1"/>
    <col min="11017" max="11017" width="10.7109375" style="11" bestFit="1" customWidth="1"/>
    <col min="11018" max="11018" width="8" style="11" bestFit="1" customWidth="1"/>
    <col min="11019" max="11019" width="6.7109375" style="11" customWidth="1"/>
    <col min="11020" max="11020" width="40.5703125" style="11" customWidth="1"/>
    <col min="11021" max="11021" width="13.7109375" style="11" bestFit="1" customWidth="1"/>
    <col min="11022" max="11022" width="29.140625" style="11" customWidth="1"/>
    <col min="11023" max="11023" width="12" style="11" customWidth="1"/>
    <col min="11024" max="11024" width="10.42578125" style="11" customWidth="1"/>
    <col min="11025" max="11025" width="13" style="11" customWidth="1"/>
    <col min="11026" max="11264" width="9.140625" style="11"/>
    <col min="11265" max="11265" width="27.7109375" style="11" bestFit="1" customWidth="1"/>
    <col min="11266" max="11266" width="8.42578125" style="11" customWidth="1"/>
    <col min="11267" max="11267" width="6" style="11" customWidth="1"/>
    <col min="11268" max="11268" width="6.5703125" style="11" bestFit="1" customWidth="1"/>
    <col min="11269" max="11270" width="10.140625" style="11" bestFit="1" customWidth="1"/>
    <col min="11271" max="11271" width="27.7109375" style="11" customWidth="1"/>
    <col min="11272" max="11272" width="7.7109375" style="11" bestFit="1" customWidth="1"/>
    <col min="11273" max="11273" width="10.7109375" style="11" bestFit="1" customWidth="1"/>
    <col min="11274" max="11274" width="8" style="11" bestFit="1" customWidth="1"/>
    <col min="11275" max="11275" width="6.7109375" style="11" customWidth="1"/>
    <col min="11276" max="11276" width="40.5703125" style="11" customWidth="1"/>
    <col min="11277" max="11277" width="13.7109375" style="11" bestFit="1" customWidth="1"/>
    <col min="11278" max="11278" width="29.140625" style="11" customWidth="1"/>
    <col min="11279" max="11279" width="12" style="11" customWidth="1"/>
    <col min="11280" max="11280" width="10.42578125" style="11" customWidth="1"/>
    <col min="11281" max="11281" width="13" style="11" customWidth="1"/>
    <col min="11282" max="11520" width="9.140625" style="11"/>
    <col min="11521" max="11521" width="27.7109375" style="11" bestFit="1" customWidth="1"/>
    <col min="11522" max="11522" width="8.42578125" style="11" customWidth="1"/>
    <col min="11523" max="11523" width="6" style="11" customWidth="1"/>
    <col min="11524" max="11524" width="6.5703125" style="11" bestFit="1" customWidth="1"/>
    <col min="11525" max="11526" width="10.140625" style="11" bestFit="1" customWidth="1"/>
    <col min="11527" max="11527" width="27.7109375" style="11" customWidth="1"/>
    <col min="11528" max="11528" width="7.7109375" style="11" bestFit="1" customWidth="1"/>
    <col min="11529" max="11529" width="10.7109375" style="11" bestFit="1" customWidth="1"/>
    <col min="11530" max="11530" width="8" style="11" bestFit="1" customWidth="1"/>
    <col min="11531" max="11531" width="6.7109375" style="11" customWidth="1"/>
    <col min="11532" max="11532" width="40.5703125" style="11" customWidth="1"/>
    <col min="11533" max="11533" width="13.7109375" style="11" bestFit="1" customWidth="1"/>
    <col min="11534" max="11534" width="29.140625" style="11" customWidth="1"/>
    <col min="11535" max="11535" width="12" style="11" customWidth="1"/>
    <col min="11536" max="11536" width="10.42578125" style="11" customWidth="1"/>
    <col min="11537" max="11537" width="13" style="11" customWidth="1"/>
    <col min="11538" max="11776" width="9.140625" style="11"/>
    <col min="11777" max="11777" width="27.7109375" style="11" bestFit="1" customWidth="1"/>
    <col min="11778" max="11778" width="8.42578125" style="11" customWidth="1"/>
    <col min="11779" max="11779" width="6" style="11" customWidth="1"/>
    <col min="11780" max="11780" width="6.5703125" style="11" bestFit="1" customWidth="1"/>
    <col min="11781" max="11782" width="10.140625" style="11" bestFit="1" customWidth="1"/>
    <col min="11783" max="11783" width="27.7109375" style="11" customWidth="1"/>
    <col min="11784" max="11784" width="7.7109375" style="11" bestFit="1" customWidth="1"/>
    <col min="11785" max="11785" width="10.7109375" style="11" bestFit="1" customWidth="1"/>
    <col min="11786" max="11786" width="8" style="11" bestFit="1" customWidth="1"/>
    <col min="11787" max="11787" width="6.7109375" style="11" customWidth="1"/>
    <col min="11788" max="11788" width="40.5703125" style="11" customWidth="1"/>
    <col min="11789" max="11789" width="13.7109375" style="11" bestFit="1" customWidth="1"/>
    <col min="11790" max="11790" width="29.140625" style="11" customWidth="1"/>
    <col min="11791" max="11791" width="12" style="11" customWidth="1"/>
    <col min="11792" max="11792" width="10.42578125" style="11" customWidth="1"/>
    <col min="11793" max="11793" width="13" style="11" customWidth="1"/>
    <col min="11794" max="12032" width="9.140625" style="11"/>
    <col min="12033" max="12033" width="27.7109375" style="11" bestFit="1" customWidth="1"/>
    <col min="12034" max="12034" width="8.42578125" style="11" customWidth="1"/>
    <col min="12035" max="12035" width="6" style="11" customWidth="1"/>
    <col min="12036" max="12036" width="6.5703125" style="11" bestFit="1" customWidth="1"/>
    <col min="12037" max="12038" width="10.140625" style="11" bestFit="1" customWidth="1"/>
    <col min="12039" max="12039" width="27.7109375" style="11" customWidth="1"/>
    <col min="12040" max="12040" width="7.7109375" style="11" bestFit="1" customWidth="1"/>
    <col min="12041" max="12041" width="10.7109375" style="11" bestFit="1" customWidth="1"/>
    <col min="12042" max="12042" width="8" style="11" bestFit="1" customWidth="1"/>
    <col min="12043" max="12043" width="6.7109375" style="11" customWidth="1"/>
    <col min="12044" max="12044" width="40.5703125" style="11" customWidth="1"/>
    <col min="12045" max="12045" width="13.7109375" style="11" bestFit="1" customWidth="1"/>
    <col min="12046" max="12046" width="29.140625" style="11" customWidth="1"/>
    <col min="12047" max="12047" width="12" style="11" customWidth="1"/>
    <col min="12048" max="12048" width="10.42578125" style="11" customWidth="1"/>
    <col min="12049" max="12049" width="13" style="11" customWidth="1"/>
    <col min="12050" max="12288" width="9.140625" style="11"/>
    <col min="12289" max="12289" width="27.7109375" style="11" bestFit="1" customWidth="1"/>
    <col min="12290" max="12290" width="8.42578125" style="11" customWidth="1"/>
    <col min="12291" max="12291" width="6" style="11" customWidth="1"/>
    <col min="12292" max="12292" width="6.5703125" style="11" bestFit="1" customWidth="1"/>
    <col min="12293" max="12294" width="10.140625" style="11" bestFit="1" customWidth="1"/>
    <col min="12295" max="12295" width="27.7109375" style="11" customWidth="1"/>
    <col min="12296" max="12296" width="7.7109375" style="11" bestFit="1" customWidth="1"/>
    <col min="12297" max="12297" width="10.7109375" style="11" bestFit="1" customWidth="1"/>
    <col min="12298" max="12298" width="8" style="11" bestFit="1" customWidth="1"/>
    <col min="12299" max="12299" width="6.7109375" style="11" customWidth="1"/>
    <col min="12300" max="12300" width="40.5703125" style="11" customWidth="1"/>
    <col min="12301" max="12301" width="13.7109375" style="11" bestFit="1" customWidth="1"/>
    <col min="12302" max="12302" width="29.140625" style="11" customWidth="1"/>
    <col min="12303" max="12303" width="12" style="11" customWidth="1"/>
    <col min="12304" max="12304" width="10.42578125" style="11" customWidth="1"/>
    <col min="12305" max="12305" width="13" style="11" customWidth="1"/>
    <col min="12306" max="12544" width="9.140625" style="11"/>
    <col min="12545" max="12545" width="27.7109375" style="11" bestFit="1" customWidth="1"/>
    <col min="12546" max="12546" width="8.42578125" style="11" customWidth="1"/>
    <col min="12547" max="12547" width="6" style="11" customWidth="1"/>
    <col min="12548" max="12548" width="6.5703125" style="11" bestFit="1" customWidth="1"/>
    <col min="12549" max="12550" width="10.140625" style="11" bestFit="1" customWidth="1"/>
    <col min="12551" max="12551" width="27.7109375" style="11" customWidth="1"/>
    <col min="12552" max="12552" width="7.7109375" style="11" bestFit="1" customWidth="1"/>
    <col min="12553" max="12553" width="10.7109375" style="11" bestFit="1" customWidth="1"/>
    <col min="12554" max="12554" width="8" style="11" bestFit="1" customWidth="1"/>
    <col min="12555" max="12555" width="6.7109375" style="11" customWidth="1"/>
    <col min="12556" max="12556" width="40.5703125" style="11" customWidth="1"/>
    <col min="12557" max="12557" width="13.7109375" style="11" bestFit="1" customWidth="1"/>
    <col min="12558" max="12558" width="29.140625" style="11" customWidth="1"/>
    <col min="12559" max="12559" width="12" style="11" customWidth="1"/>
    <col min="12560" max="12560" width="10.42578125" style="11" customWidth="1"/>
    <col min="12561" max="12561" width="13" style="11" customWidth="1"/>
    <col min="12562" max="12800" width="9.140625" style="11"/>
    <col min="12801" max="12801" width="27.7109375" style="11" bestFit="1" customWidth="1"/>
    <col min="12802" max="12802" width="8.42578125" style="11" customWidth="1"/>
    <col min="12803" max="12803" width="6" style="11" customWidth="1"/>
    <col min="12804" max="12804" width="6.5703125" style="11" bestFit="1" customWidth="1"/>
    <col min="12805" max="12806" width="10.140625" style="11" bestFit="1" customWidth="1"/>
    <col min="12807" max="12807" width="27.7109375" style="11" customWidth="1"/>
    <col min="12808" max="12808" width="7.7109375" style="11" bestFit="1" customWidth="1"/>
    <col min="12809" max="12809" width="10.7109375" style="11" bestFit="1" customWidth="1"/>
    <col min="12810" max="12810" width="8" style="11" bestFit="1" customWidth="1"/>
    <col min="12811" max="12811" width="6.7109375" style="11" customWidth="1"/>
    <col min="12812" max="12812" width="40.5703125" style="11" customWidth="1"/>
    <col min="12813" max="12813" width="13.7109375" style="11" bestFit="1" customWidth="1"/>
    <col min="12814" max="12814" width="29.140625" style="11" customWidth="1"/>
    <col min="12815" max="12815" width="12" style="11" customWidth="1"/>
    <col min="12816" max="12816" width="10.42578125" style="11" customWidth="1"/>
    <col min="12817" max="12817" width="13" style="11" customWidth="1"/>
    <col min="12818" max="13056" width="9.140625" style="11"/>
    <col min="13057" max="13057" width="27.7109375" style="11" bestFit="1" customWidth="1"/>
    <col min="13058" max="13058" width="8.42578125" style="11" customWidth="1"/>
    <col min="13059" max="13059" width="6" style="11" customWidth="1"/>
    <col min="13060" max="13060" width="6.5703125" style="11" bestFit="1" customWidth="1"/>
    <col min="13061" max="13062" width="10.140625" style="11" bestFit="1" customWidth="1"/>
    <col min="13063" max="13063" width="27.7109375" style="11" customWidth="1"/>
    <col min="13064" max="13064" width="7.7109375" style="11" bestFit="1" customWidth="1"/>
    <col min="13065" max="13065" width="10.7109375" style="11" bestFit="1" customWidth="1"/>
    <col min="13066" max="13066" width="8" style="11" bestFit="1" customWidth="1"/>
    <col min="13067" max="13067" width="6.7109375" style="11" customWidth="1"/>
    <col min="13068" max="13068" width="40.5703125" style="11" customWidth="1"/>
    <col min="13069" max="13069" width="13.7109375" style="11" bestFit="1" customWidth="1"/>
    <col min="13070" max="13070" width="29.140625" style="11" customWidth="1"/>
    <col min="13071" max="13071" width="12" style="11" customWidth="1"/>
    <col min="13072" max="13072" width="10.42578125" style="11" customWidth="1"/>
    <col min="13073" max="13073" width="13" style="11" customWidth="1"/>
    <col min="13074" max="13312" width="9.140625" style="11"/>
    <col min="13313" max="13313" width="27.7109375" style="11" bestFit="1" customWidth="1"/>
    <col min="13314" max="13314" width="8.42578125" style="11" customWidth="1"/>
    <col min="13315" max="13315" width="6" style="11" customWidth="1"/>
    <col min="13316" max="13316" width="6.5703125" style="11" bestFit="1" customWidth="1"/>
    <col min="13317" max="13318" width="10.140625" style="11" bestFit="1" customWidth="1"/>
    <col min="13319" max="13319" width="27.7109375" style="11" customWidth="1"/>
    <col min="13320" max="13320" width="7.7109375" style="11" bestFit="1" customWidth="1"/>
    <col min="13321" max="13321" width="10.7109375" style="11" bestFit="1" customWidth="1"/>
    <col min="13322" max="13322" width="8" style="11" bestFit="1" customWidth="1"/>
    <col min="13323" max="13323" width="6.7109375" style="11" customWidth="1"/>
    <col min="13324" max="13324" width="40.5703125" style="11" customWidth="1"/>
    <col min="13325" max="13325" width="13.7109375" style="11" bestFit="1" customWidth="1"/>
    <col min="13326" max="13326" width="29.140625" style="11" customWidth="1"/>
    <col min="13327" max="13327" width="12" style="11" customWidth="1"/>
    <col min="13328" max="13328" width="10.42578125" style="11" customWidth="1"/>
    <col min="13329" max="13329" width="13" style="11" customWidth="1"/>
    <col min="13330" max="13568" width="9.140625" style="11"/>
    <col min="13569" max="13569" width="27.7109375" style="11" bestFit="1" customWidth="1"/>
    <col min="13570" max="13570" width="8.42578125" style="11" customWidth="1"/>
    <col min="13571" max="13571" width="6" style="11" customWidth="1"/>
    <col min="13572" max="13572" width="6.5703125" style="11" bestFit="1" customWidth="1"/>
    <col min="13573" max="13574" width="10.140625" style="11" bestFit="1" customWidth="1"/>
    <col min="13575" max="13575" width="27.7109375" style="11" customWidth="1"/>
    <col min="13576" max="13576" width="7.7109375" style="11" bestFit="1" customWidth="1"/>
    <col min="13577" max="13577" width="10.7109375" style="11" bestFit="1" customWidth="1"/>
    <col min="13578" max="13578" width="8" style="11" bestFit="1" customWidth="1"/>
    <col min="13579" max="13579" width="6.7109375" style="11" customWidth="1"/>
    <col min="13580" max="13580" width="40.5703125" style="11" customWidth="1"/>
    <col min="13581" max="13581" width="13.7109375" style="11" bestFit="1" customWidth="1"/>
    <col min="13582" max="13582" width="29.140625" style="11" customWidth="1"/>
    <col min="13583" max="13583" width="12" style="11" customWidth="1"/>
    <col min="13584" max="13584" width="10.42578125" style="11" customWidth="1"/>
    <col min="13585" max="13585" width="13" style="11" customWidth="1"/>
    <col min="13586" max="13824" width="9.140625" style="11"/>
    <col min="13825" max="13825" width="27.7109375" style="11" bestFit="1" customWidth="1"/>
    <col min="13826" max="13826" width="8.42578125" style="11" customWidth="1"/>
    <col min="13827" max="13827" width="6" style="11" customWidth="1"/>
    <col min="13828" max="13828" width="6.5703125" style="11" bestFit="1" customWidth="1"/>
    <col min="13829" max="13830" width="10.140625" style="11" bestFit="1" customWidth="1"/>
    <col min="13831" max="13831" width="27.7109375" style="11" customWidth="1"/>
    <col min="13832" max="13832" width="7.7109375" style="11" bestFit="1" customWidth="1"/>
    <col min="13833" max="13833" width="10.7109375" style="11" bestFit="1" customWidth="1"/>
    <col min="13834" max="13834" width="8" style="11" bestFit="1" customWidth="1"/>
    <col min="13835" max="13835" width="6.7109375" style="11" customWidth="1"/>
    <col min="13836" max="13836" width="40.5703125" style="11" customWidth="1"/>
    <col min="13837" max="13837" width="13.7109375" style="11" bestFit="1" customWidth="1"/>
    <col min="13838" max="13838" width="29.140625" style="11" customWidth="1"/>
    <col min="13839" max="13839" width="12" style="11" customWidth="1"/>
    <col min="13840" max="13840" width="10.42578125" style="11" customWidth="1"/>
    <col min="13841" max="13841" width="13" style="11" customWidth="1"/>
    <col min="13842" max="14080" width="9.140625" style="11"/>
    <col min="14081" max="14081" width="27.7109375" style="11" bestFit="1" customWidth="1"/>
    <col min="14082" max="14082" width="8.42578125" style="11" customWidth="1"/>
    <col min="14083" max="14083" width="6" style="11" customWidth="1"/>
    <col min="14084" max="14084" width="6.5703125" style="11" bestFit="1" customWidth="1"/>
    <col min="14085" max="14086" width="10.140625" style="11" bestFit="1" customWidth="1"/>
    <col min="14087" max="14087" width="27.7109375" style="11" customWidth="1"/>
    <col min="14088" max="14088" width="7.7109375" style="11" bestFit="1" customWidth="1"/>
    <col min="14089" max="14089" width="10.7109375" style="11" bestFit="1" customWidth="1"/>
    <col min="14090" max="14090" width="8" style="11" bestFit="1" customWidth="1"/>
    <col min="14091" max="14091" width="6.7109375" style="11" customWidth="1"/>
    <col min="14092" max="14092" width="40.5703125" style="11" customWidth="1"/>
    <col min="14093" max="14093" width="13.7109375" style="11" bestFit="1" customWidth="1"/>
    <col min="14094" max="14094" width="29.140625" style="11" customWidth="1"/>
    <col min="14095" max="14095" width="12" style="11" customWidth="1"/>
    <col min="14096" max="14096" width="10.42578125" style="11" customWidth="1"/>
    <col min="14097" max="14097" width="13" style="11" customWidth="1"/>
    <col min="14098" max="14336" width="9.140625" style="11"/>
    <col min="14337" max="14337" width="27.7109375" style="11" bestFit="1" customWidth="1"/>
    <col min="14338" max="14338" width="8.42578125" style="11" customWidth="1"/>
    <col min="14339" max="14339" width="6" style="11" customWidth="1"/>
    <col min="14340" max="14340" width="6.5703125" style="11" bestFit="1" customWidth="1"/>
    <col min="14341" max="14342" width="10.140625" style="11" bestFit="1" customWidth="1"/>
    <col min="14343" max="14343" width="27.7109375" style="11" customWidth="1"/>
    <col min="14344" max="14344" width="7.7109375" style="11" bestFit="1" customWidth="1"/>
    <col min="14345" max="14345" width="10.7109375" style="11" bestFit="1" customWidth="1"/>
    <col min="14346" max="14346" width="8" style="11" bestFit="1" customWidth="1"/>
    <col min="14347" max="14347" width="6.7109375" style="11" customWidth="1"/>
    <col min="14348" max="14348" width="40.5703125" style="11" customWidth="1"/>
    <col min="14349" max="14349" width="13.7109375" style="11" bestFit="1" customWidth="1"/>
    <col min="14350" max="14350" width="29.140625" style="11" customWidth="1"/>
    <col min="14351" max="14351" width="12" style="11" customWidth="1"/>
    <col min="14352" max="14352" width="10.42578125" style="11" customWidth="1"/>
    <col min="14353" max="14353" width="13" style="11" customWidth="1"/>
    <col min="14354" max="14592" width="9.140625" style="11"/>
    <col min="14593" max="14593" width="27.7109375" style="11" bestFit="1" customWidth="1"/>
    <col min="14594" max="14594" width="8.42578125" style="11" customWidth="1"/>
    <col min="14595" max="14595" width="6" style="11" customWidth="1"/>
    <col min="14596" max="14596" width="6.5703125" style="11" bestFit="1" customWidth="1"/>
    <col min="14597" max="14598" width="10.140625" style="11" bestFit="1" customWidth="1"/>
    <col min="14599" max="14599" width="27.7109375" style="11" customWidth="1"/>
    <col min="14600" max="14600" width="7.7109375" style="11" bestFit="1" customWidth="1"/>
    <col min="14601" max="14601" width="10.7109375" style="11" bestFit="1" customWidth="1"/>
    <col min="14602" max="14602" width="8" style="11" bestFit="1" customWidth="1"/>
    <col min="14603" max="14603" width="6.7109375" style="11" customWidth="1"/>
    <col min="14604" max="14604" width="40.5703125" style="11" customWidth="1"/>
    <col min="14605" max="14605" width="13.7109375" style="11" bestFit="1" customWidth="1"/>
    <col min="14606" max="14606" width="29.140625" style="11" customWidth="1"/>
    <col min="14607" max="14607" width="12" style="11" customWidth="1"/>
    <col min="14608" max="14608" width="10.42578125" style="11" customWidth="1"/>
    <col min="14609" max="14609" width="13" style="11" customWidth="1"/>
    <col min="14610" max="14848" width="9.140625" style="11"/>
    <col min="14849" max="14849" width="27.7109375" style="11" bestFit="1" customWidth="1"/>
    <col min="14850" max="14850" width="8.42578125" style="11" customWidth="1"/>
    <col min="14851" max="14851" width="6" style="11" customWidth="1"/>
    <col min="14852" max="14852" width="6.5703125" style="11" bestFit="1" customWidth="1"/>
    <col min="14853" max="14854" width="10.140625" style="11" bestFit="1" customWidth="1"/>
    <col min="14855" max="14855" width="27.7109375" style="11" customWidth="1"/>
    <col min="14856" max="14856" width="7.7109375" style="11" bestFit="1" customWidth="1"/>
    <col min="14857" max="14857" width="10.7109375" style="11" bestFit="1" customWidth="1"/>
    <col min="14858" max="14858" width="8" style="11" bestFit="1" customWidth="1"/>
    <col min="14859" max="14859" width="6.7109375" style="11" customWidth="1"/>
    <col min="14860" max="14860" width="40.5703125" style="11" customWidth="1"/>
    <col min="14861" max="14861" width="13.7109375" style="11" bestFit="1" customWidth="1"/>
    <col min="14862" max="14862" width="29.140625" style="11" customWidth="1"/>
    <col min="14863" max="14863" width="12" style="11" customWidth="1"/>
    <col min="14864" max="14864" width="10.42578125" style="11" customWidth="1"/>
    <col min="14865" max="14865" width="13" style="11" customWidth="1"/>
    <col min="14866" max="15104" width="9.140625" style="11"/>
    <col min="15105" max="15105" width="27.7109375" style="11" bestFit="1" customWidth="1"/>
    <col min="15106" max="15106" width="8.42578125" style="11" customWidth="1"/>
    <col min="15107" max="15107" width="6" style="11" customWidth="1"/>
    <col min="15108" max="15108" width="6.5703125" style="11" bestFit="1" customWidth="1"/>
    <col min="15109" max="15110" width="10.140625" style="11" bestFit="1" customWidth="1"/>
    <col min="15111" max="15111" width="27.7109375" style="11" customWidth="1"/>
    <col min="15112" max="15112" width="7.7109375" style="11" bestFit="1" customWidth="1"/>
    <col min="15113" max="15113" width="10.7109375" style="11" bestFit="1" customWidth="1"/>
    <col min="15114" max="15114" width="8" style="11" bestFit="1" customWidth="1"/>
    <col min="15115" max="15115" width="6.7109375" style="11" customWidth="1"/>
    <col min="15116" max="15116" width="40.5703125" style="11" customWidth="1"/>
    <col min="15117" max="15117" width="13.7109375" style="11" bestFit="1" customWidth="1"/>
    <col min="15118" max="15118" width="29.140625" style="11" customWidth="1"/>
    <col min="15119" max="15119" width="12" style="11" customWidth="1"/>
    <col min="15120" max="15120" width="10.42578125" style="11" customWidth="1"/>
    <col min="15121" max="15121" width="13" style="11" customWidth="1"/>
    <col min="15122" max="15360" width="9.140625" style="11"/>
    <col min="15361" max="15361" width="27.7109375" style="11" bestFit="1" customWidth="1"/>
    <col min="15362" max="15362" width="8.42578125" style="11" customWidth="1"/>
    <col min="15363" max="15363" width="6" style="11" customWidth="1"/>
    <col min="15364" max="15364" width="6.5703125" style="11" bestFit="1" customWidth="1"/>
    <col min="15365" max="15366" width="10.140625" style="11" bestFit="1" customWidth="1"/>
    <col min="15367" max="15367" width="27.7109375" style="11" customWidth="1"/>
    <col min="15368" max="15368" width="7.7109375" style="11" bestFit="1" customWidth="1"/>
    <col min="15369" max="15369" width="10.7109375" style="11" bestFit="1" customWidth="1"/>
    <col min="15370" max="15370" width="8" style="11" bestFit="1" customWidth="1"/>
    <col min="15371" max="15371" width="6.7109375" style="11" customWidth="1"/>
    <col min="15372" max="15372" width="40.5703125" style="11" customWidth="1"/>
    <col min="15373" max="15373" width="13.7109375" style="11" bestFit="1" customWidth="1"/>
    <col min="15374" max="15374" width="29.140625" style="11" customWidth="1"/>
    <col min="15375" max="15375" width="12" style="11" customWidth="1"/>
    <col min="15376" max="15376" width="10.42578125" style="11" customWidth="1"/>
    <col min="15377" max="15377" width="13" style="11" customWidth="1"/>
    <col min="15378" max="15616" width="9.140625" style="11"/>
    <col min="15617" max="15617" width="27.7109375" style="11" bestFit="1" customWidth="1"/>
    <col min="15618" max="15618" width="8.42578125" style="11" customWidth="1"/>
    <col min="15619" max="15619" width="6" style="11" customWidth="1"/>
    <col min="15620" max="15620" width="6.5703125" style="11" bestFit="1" customWidth="1"/>
    <col min="15621" max="15622" width="10.140625" style="11" bestFit="1" customWidth="1"/>
    <col min="15623" max="15623" width="27.7109375" style="11" customWidth="1"/>
    <col min="15624" max="15624" width="7.7109375" style="11" bestFit="1" customWidth="1"/>
    <col min="15625" max="15625" width="10.7109375" style="11" bestFit="1" customWidth="1"/>
    <col min="15626" max="15626" width="8" style="11" bestFit="1" customWidth="1"/>
    <col min="15627" max="15627" width="6.7109375" style="11" customWidth="1"/>
    <col min="15628" max="15628" width="40.5703125" style="11" customWidth="1"/>
    <col min="15629" max="15629" width="13.7109375" style="11" bestFit="1" customWidth="1"/>
    <col min="15630" max="15630" width="29.140625" style="11" customWidth="1"/>
    <col min="15631" max="15631" width="12" style="11" customWidth="1"/>
    <col min="15632" max="15632" width="10.42578125" style="11" customWidth="1"/>
    <col min="15633" max="15633" width="13" style="11" customWidth="1"/>
    <col min="15634" max="15872" width="9.140625" style="11"/>
    <col min="15873" max="15873" width="27.7109375" style="11" bestFit="1" customWidth="1"/>
    <col min="15874" max="15874" width="8.42578125" style="11" customWidth="1"/>
    <col min="15875" max="15875" width="6" style="11" customWidth="1"/>
    <col min="15876" max="15876" width="6.5703125" style="11" bestFit="1" customWidth="1"/>
    <col min="15877" max="15878" width="10.140625" style="11" bestFit="1" customWidth="1"/>
    <col min="15879" max="15879" width="27.7109375" style="11" customWidth="1"/>
    <col min="15880" max="15880" width="7.7109375" style="11" bestFit="1" customWidth="1"/>
    <col min="15881" max="15881" width="10.7109375" style="11" bestFit="1" customWidth="1"/>
    <col min="15882" max="15882" width="8" style="11" bestFit="1" customWidth="1"/>
    <col min="15883" max="15883" width="6.7109375" style="11" customWidth="1"/>
    <col min="15884" max="15884" width="40.5703125" style="11" customWidth="1"/>
    <col min="15885" max="15885" width="13.7109375" style="11" bestFit="1" customWidth="1"/>
    <col min="15886" max="15886" width="29.140625" style="11" customWidth="1"/>
    <col min="15887" max="15887" width="12" style="11" customWidth="1"/>
    <col min="15888" max="15888" width="10.42578125" style="11" customWidth="1"/>
    <col min="15889" max="15889" width="13" style="11" customWidth="1"/>
    <col min="15890" max="16128" width="9.140625" style="11"/>
    <col min="16129" max="16129" width="27.7109375" style="11" bestFit="1" customWidth="1"/>
    <col min="16130" max="16130" width="8.42578125" style="11" customWidth="1"/>
    <col min="16131" max="16131" width="6" style="11" customWidth="1"/>
    <col min="16132" max="16132" width="6.5703125" style="11" bestFit="1" customWidth="1"/>
    <col min="16133" max="16134" width="10.140625" style="11" bestFit="1" customWidth="1"/>
    <col min="16135" max="16135" width="27.7109375" style="11" customWidth="1"/>
    <col min="16136" max="16136" width="7.7109375" style="11" bestFit="1" customWidth="1"/>
    <col min="16137" max="16137" width="10.7109375" style="11" bestFit="1" customWidth="1"/>
    <col min="16138" max="16138" width="8" style="11" bestFit="1" customWidth="1"/>
    <col min="16139" max="16139" width="6.7109375" style="11" customWidth="1"/>
    <col min="16140" max="16140" width="40.5703125" style="11" customWidth="1"/>
    <col min="16141" max="16141" width="13.7109375" style="11" bestFit="1" customWidth="1"/>
    <col min="16142" max="16142" width="29.140625" style="11" customWidth="1"/>
    <col min="16143" max="16143" width="12" style="11" customWidth="1"/>
    <col min="16144" max="16144" width="10.42578125" style="11" customWidth="1"/>
    <col min="16145" max="16145" width="13" style="11" customWidth="1"/>
    <col min="16146" max="16384" width="9.140625" style="11"/>
  </cols>
  <sheetData>
    <row r="1" spans="1:17" ht="57" customHeight="1" x14ac:dyDescent="0.2">
      <c r="A1" s="9" t="s">
        <v>9</v>
      </c>
      <c r="B1" s="9" t="s">
        <v>10</v>
      </c>
      <c r="C1" s="9" t="s">
        <v>11</v>
      </c>
      <c r="D1" s="9" t="s">
        <v>12</v>
      </c>
      <c r="E1" s="9" t="s">
        <v>13</v>
      </c>
      <c r="F1" s="9" t="s">
        <v>14</v>
      </c>
      <c r="G1" s="9" t="s">
        <v>15</v>
      </c>
      <c r="H1" s="9" t="s">
        <v>16</v>
      </c>
      <c r="I1" s="9" t="s">
        <v>17</v>
      </c>
      <c r="J1" s="9" t="s">
        <v>18</v>
      </c>
      <c r="K1" s="9" t="s">
        <v>19</v>
      </c>
      <c r="L1" s="9" t="s">
        <v>20</v>
      </c>
      <c r="M1" s="9" t="s">
        <v>21</v>
      </c>
      <c r="N1" s="9" t="s">
        <v>22</v>
      </c>
      <c r="O1" s="9" t="s">
        <v>23</v>
      </c>
      <c r="P1" s="10" t="s">
        <v>24</v>
      </c>
      <c r="Q1" s="10" t="s">
        <v>25</v>
      </c>
    </row>
    <row r="2" spans="1:17" s="16" customFormat="1" x14ac:dyDescent="0.2">
      <c r="A2" s="12"/>
      <c r="B2" s="13"/>
      <c r="C2" s="13"/>
      <c r="D2" s="13"/>
      <c r="E2" s="14"/>
      <c r="F2" s="14"/>
      <c r="G2" s="12"/>
      <c r="H2" s="13"/>
      <c r="I2" s="14"/>
      <c r="J2" s="13"/>
      <c r="K2" s="13"/>
      <c r="L2" s="12"/>
      <c r="M2" s="12"/>
      <c r="N2" s="12"/>
      <c r="O2" s="13"/>
      <c r="P2" s="13"/>
      <c r="Q2" s="15"/>
    </row>
    <row r="3" spans="1:17" s="16" customFormat="1" x14ac:dyDescent="0.2">
      <c r="A3" s="12"/>
      <c r="B3" s="13"/>
      <c r="C3" s="13"/>
      <c r="D3" s="13"/>
      <c r="E3" s="14"/>
      <c r="F3" s="14"/>
      <c r="G3" s="12"/>
      <c r="H3" s="13"/>
      <c r="I3" s="13"/>
      <c r="J3" s="13"/>
      <c r="K3" s="13"/>
      <c r="L3" s="12"/>
      <c r="M3" s="12"/>
      <c r="N3" s="12"/>
      <c r="O3" s="13"/>
      <c r="P3" s="15"/>
      <c r="Q3" s="15"/>
    </row>
    <row r="4" spans="1:17" s="16" customFormat="1" x14ac:dyDescent="0.2">
      <c r="A4" s="17"/>
      <c r="B4" s="18"/>
      <c r="C4" s="18"/>
      <c r="D4" s="18"/>
      <c r="E4" s="14"/>
      <c r="F4" s="14"/>
      <c r="G4" s="12"/>
      <c r="H4" s="13"/>
      <c r="I4" s="13"/>
      <c r="J4" s="13"/>
      <c r="K4" s="13"/>
      <c r="L4" s="12"/>
      <c r="M4" s="12"/>
      <c r="N4" s="12"/>
      <c r="O4" s="13"/>
      <c r="P4" s="13"/>
      <c r="Q4" s="15"/>
    </row>
    <row r="5" spans="1:17" s="16" customFormat="1" x14ac:dyDescent="0.2">
      <c r="A5" s="12"/>
      <c r="B5" s="13"/>
      <c r="C5" s="13"/>
      <c r="D5" s="13"/>
      <c r="E5" s="14"/>
      <c r="F5" s="14"/>
      <c r="G5" s="12"/>
      <c r="H5" s="13"/>
      <c r="I5" s="13"/>
      <c r="J5" s="13"/>
      <c r="K5" s="13"/>
      <c r="L5" s="12"/>
      <c r="M5" s="12"/>
      <c r="N5" s="12"/>
      <c r="O5" s="13"/>
      <c r="P5" s="15"/>
      <c r="Q5" s="15"/>
    </row>
    <row r="6" spans="1:17" s="16" customFormat="1" x14ac:dyDescent="0.2">
      <c r="A6" s="12"/>
      <c r="B6" s="13"/>
      <c r="C6" s="13"/>
      <c r="D6" s="13"/>
      <c r="E6" s="14"/>
      <c r="F6" s="14"/>
      <c r="G6" s="12"/>
      <c r="H6" s="13"/>
      <c r="I6" s="13"/>
      <c r="J6" s="13"/>
      <c r="K6" s="13"/>
      <c r="L6" s="12"/>
      <c r="M6" s="12"/>
      <c r="N6" s="12"/>
      <c r="O6" s="13"/>
      <c r="P6" s="13"/>
      <c r="Q6" s="15"/>
    </row>
    <row r="7" spans="1:17" s="16" customFormat="1" x14ac:dyDescent="0.2">
      <c r="A7" s="19"/>
      <c r="B7" s="20"/>
      <c r="C7" s="21"/>
      <c r="D7" s="22"/>
      <c r="E7" s="23"/>
      <c r="F7" s="23"/>
      <c r="G7" s="12"/>
      <c r="H7" s="18"/>
      <c r="I7" s="13"/>
      <c r="J7" s="18"/>
      <c r="K7" s="18"/>
      <c r="L7" s="17"/>
      <c r="M7" s="17"/>
      <c r="N7" s="12"/>
      <c r="O7" s="18"/>
      <c r="P7" s="13"/>
      <c r="Q7" s="13"/>
    </row>
    <row r="8" spans="1:17" s="16" customFormat="1" x14ac:dyDescent="0.2">
      <c r="A8" s="12"/>
      <c r="B8" s="13"/>
      <c r="C8" s="13"/>
      <c r="D8" s="13"/>
      <c r="E8" s="14"/>
      <c r="F8" s="14"/>
      <c r="G8" s="12"/>
      <c r="H8" s="13"/>
      <c r="I8" s="13"/>
      <c r="J8" s="13"/>
      <c r="K8" s="13"/>
      <c r="L8" s="12"/>
      <c r="M8" s="12"/>
      <c r="N8" s="12"/>
      <c r="O8" s="13"/>
      <c r="P8" s="13"/>
      <c r="Q8" s="15"/>
    </row>
    <row r="9" spans="1:17" s="16" customFormat="1" x14ac:dyDescent="0.2">
      <c r="A9" s="12"/>
      <c r="B9" s="13"/>
      <c r="C9" s="13"/>
      <c r="D9" s="13"/>
      <c r="E9" s="14"/>
      <c r="F9" s="14"/>
      <c r="G9" s="12"/>
      <c r="H9" s="13"/>
      <c r="I9" s="13"/>
      <c r="J9" s="13"/>
      <c r="K9" s="13"/>
      <c r="L9" s="12"/>
      <c r="M9" s="12"/>
      <c r="N9" s="12"/>
      <c r="O9" s="13"/>
      <c r="P9" s="13"/>
      <c r="Q9" s="15"/>
    </row>
    <row r="10" spans="1:17" s="16" customFormat="1" x14ac:dyDescent="0.2">
      <c r="A10" s="12"/>
      <c r="B10" s="13"/>
      <c r="C10" s="13"/>
      <c r="D10" s="13"/>
      <c r="E10" s="14"/>
      <c r="F10" s="14"/>
      <c r="G10" s="12"/>
      <c r="H10" s="13"/>
      <c r="I10" s="24"/>
      <c r="J10" s="24"/>
      <c r="K10" s="13"/>
      <c r="L10" s="12"/>
      <c r="M10" s="12"/>
      <c r="N10" s="12"/>
      <c r="O10" s="13"/>
      <c r="P10" s="13"/>
      <c r="Q10" s="15"/>
    </row>
    <row r="11" spans="1:17" s="25" customFormat="1" x14ac:dyDescent="0.25">
      <c r="A11" s="12"/>
      <c r="B11" s="13"/>
      <c r="C11" s="13"/>
      <c r="D11" s="13"/>
      <c r="E11" s="14"/>
      <c r="F11" s="14"/>
      <c r="G11" s="12"/>
      <c r="H11" s="13"/>
      <c r="I11" s="13"/>
      <c r="J11" s="13"/>
      <c r="K11" s="13"/>
      <c r="L11" s="12"/>
      <c r="M11" s="12"/>
      <c r="N11" s="12"/>
      <c r="O11" s="13"/>
      <c r="P11" s="15"/>
      <c r="Q11" s="15"/>
    </row>
  </sheetData>
  <printOptions horizontalCentered="1"/>
  <pageMargins left="0.39370078740157483" right="0.39370078740157483" top="0.98425196850393704" bottom="0.98425196850393704" header="0.51181102362204722" footer="0.51181102362204722"/>
  <pageSetup paperSize="9" scale="57" orientation="landscape" horizontalDpi="300" verticalDpi="300" copies="3" r:id="rId1"/>
  <headerFooter alignWithMargins="0">
    <oddHeader>&amp;L&amp;12ALUNOS INSCRITOS NO PAE PARA O 2º SEMESTRE/2013&amp;CSEP&amp;R&amp;P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2" sqref="A12"/>
    </sheetView>
  </sheetViews>
  <sheetFormatPr defaultRowHeight="15" x14ac:dyDescent="0.25"/>
  <cols>
    <col min="1" max="1" width="33.140625" bestFit="1" customWidth="1"/>
    <col min="2" max="2" width="27.5703125" style="52" customWidth="1"/>
    <col min="3" max="3" width="11.42578125" style="3" customWidth="1"/>
    <col min="4" max="4" width="16.28515625" style="2" customWidth="1"/>
    <col min="5" max="5" width="10.140625" style="41" customWidth="1"/>
    <col min="6" max="7" width="12.42578125" style="2" customWidth="1"/>
    <col min="8" max="8" width="12.7109375" style="51" customWidth="1"/>
    <col min="9" max="9" width="10.5703125" customWidth="1"/>
    <col min="10" max="10" width="14.140625" customWidth="1"/>
    <col min="11" max="11" width="10.28515625" style="2" customWidth="1"/>
    <col min="12" max="12" width="11.5703125" style="65" customWidth="1"/>
    <col min="13" max="13" width="9.5703125" bestFit="1" customWidth="1"/>
    <col min="14" max="14" width="12.140625" style="51" bestFit="1" customWidth="1"/>
    <col min="15" max="16" width="13" style="2" customWidth="1"/>
    <col min="17" max="17" width="12.85546875" style="2" customWidth="1"/>
    <col min="18" max="18" width="10.5703125" style="2" customWidth="1"/>
    <col min="19" max="19" width="12" style="64" customWidth="1"/>
    <col min="20" max="21" width="12.85546875" style="41" customWidth="1"/>
    <col min="22" max="22" width="11" style="51" bestFit="1" customWidth="1"/>
    <col min="23" max="23" width="13.85546875" customWidth="1"/>
    <col min="24" max="24" width="13.140625" style="44" customWidth="1"/>
    <col min="25" max="25" width="13.140625" style="3" customWidth="1"/>
    <col min="26" max="26" width="14.140625" style="51" bestFit="1" customWidth="1"/>
  </cols>
  <sheetData>
    <row r="1" spans="1:28" s="5" customFormat="1" ht="20.100000000000001" customHeight="1" x14ac:dyDescent="0.25">
      <c r="A1" s="82" t="s">
        <v>0</v>
      </c>
      <c r="B1" s="88" t="s">
        <v>49</v>
      </c>
      <c r="C1" s="69" t="s">
        <v>6</v>
      </c>
      <c r="D1" s="69" t="s">
        <v>8</v>
      </c>
      <c r="E1" s="73" t="s">
        <v>51</v>
      </c>
      <c r="F1" s="75" t="s">
        <v>46</v>
      </c>
      <c r="G1" s="75" t="s">
        <v>66</v>
      </c>
      <c r="H1" s="73" t="s">
        <v>50</v>
      </c>
      <c r="I1" s="69" t="s">
        <v>65</v>
      </c>
      <c r="J1" s="69" t="s">
        <v>64</v>
      </c>
      <c r="K1" s="69" t="s">
        <v>1</v>
      </c>
      <c r="L1" s="86" t="s">
        <v>26</v>
      </c>
      <c r="M1" s="82" t="s">
        <v>2</v>
      </c>
      <c r="N1" s="73" t="s">
        <v>58</v>
      </c>
      <c r="O1" s="77" t="s">
        <v>30</v>
      </c>
      <c r="P1" s="78"/>
      <c r="Q1" s="79"/>
      <c r="R1" s="84" t="s">
        <v>63</v>
      </c>
      <c r="S1" s="71" t="s">
        <v>31</v>
      </c>
      <c r="T1" s="73" t="s">
        <v>62</v>
      </c>
      <c r="U1" s="73" t="s">
        <v>61</v>
      </c>
      <c r="V1" s="73" t="s">
        <v>32</v>
      </c>
      <c r="W1" s="69" t="s">
        <v>60</v>
      </c>
      <c r="X1" s="80" t="s">
        <v>3</v>
      </c>
      <c r="Y1" s="69" t="s">
        <v>59</v>
      </c>
      <c r="Z1" s="73" t="s">
        <v>33</v>
      </c>
      <c r="AA1" s="6"/>
      <c r="AB1" s="6"/>
    </row>
    <row r="2" spans="1:28" s="4" customFormat="1" ht="15" customHeight="1" x14ac:dyDescent="0.2">
      <c r="A2" s="83"/>
      <c r="B2" s="89"/>
      <c r="C2" s="70"/>
      <c r="D2" s="70"/>
      <c r="E2" s="74"/>
      <c r="F2" s="76"/>
      <c r="G2" s="76"/>
      <c r="H2" s="74"/>
      <c r="I2" s="70"/>
      <c r="J2" s="70"/>
      <c r="K2" s="70"/>
      <c r="L2" s="87"/>
      <c r="M2" s="83"/>
      <c r="N2" s="74"/>
      <c r="O2" s="7" t="s">
        <v>27</v>
      </c>
      <c r="P2" s="7" t="s">
        <v>28</v>
      </c>
      <c r="Q2" s="7" t="s">
        <v>29</v>
      </c>
      <c r="R2" s="85"/>
      <c r="S2" s="72"/>
      <c r="T2" s="74"/>
      <c r="U2" s="74"/>
      <c r="V2" s="74"/>
      <c r="W2" s="70"/>
      <c r="X2" s="81"/>
      <c r="Y2" s="70"/>
      <c r="Z2" s="74"/>
      <c r="AA2" s="1"/>
      <c r="AB2" s="1"/>
    </row>
    <row r="3" spans="1:28" x14ac:dyDescent="0.25">
      <c r="A3" s="12" t="s">
        <v>80</v>
      </c>
      <c r="B3" s="49" t="str">
        <f ca="1">E3&amp;H3&amp;L3&amp;N3&amp;S3&amp;T3&amp;V3&amp;Z3</f>
        <v>110,00110,8110880,081</v>
      </c>
      <c r="C3" s="40" t="s">
        <v>45</v>
      </c>
      <c r="D3" s="29" t="s">
        <v>48</v>
      </c>
      <c r="E3" s="42">
        <f>IF(D3="Sim",1,IF(D3="Não",2))</f>
        <v>1</v>
      </c>
      <c r="F3" s="8" t="s">
        <v>37</v>
      </c>
      <c r="G3" s="8" t="s">
        <v>44</v>
      </c>
      <c r="H3" s="50">
        <f>IF(G3="Não",IF(F3="Doutorado",1,IF(F3="Mestrado",2,ERRO)),IF(G3="Sim",3))</f>
        <v>1</v>
      </c>
      <c r="I3" s="13">
        <v>33</v>
      </c>
      <c r="J3" s="39">
        <f>IF(F3="Doutorado",24,IF(F3="Mestrado",36,ERRO))</f>
        <v>24</v>
      </c>
      <c r="K3" s="34">
        <f>TRUNC(I3/J3,2)</f>
        <v>1.37</v>
      </c>
      <c r="L3" s="63">
        <f>IF(K3&gt;=100%,0.001,IF(AND(100%&gt;K3,K3&gt;0%),1-K3+0.001,IF(K3=0,1.001)))</f>
        <v>1E-3</v>
      </c>
      <c r="M3" s="13" t="s">
        <v>4</v>
      </c>
      <c r="N3" s="50">
        <f>IF(M3="CAPES",1,IF(M3="CNPq",1,IF(M3="FAPESP",2,IF(M3="Outra",3))))</f>
        <v>1</v>
      </c>
      <c r="O3" s="8">
        <v>2</v>
      </c>
      <c r="P3" s="8">
        <v>1</v>
      </c>
      <c r="Q3" s="8">
        <v>0</v>
      </c>
      <c r="R3" s="35">
        <f>O3*3+P3*2+Q3</f>
        <v>8</v>
      </c>
      <c r="S3" s="63">
        <f>TRUNC(1-(R3/'padrões e formulas'!$L$2),2)+0.001</f>
        <v>0.81100000000000005</v>
      </c>
      <c r="T3" s="30" t="s">
        <v>57</v>
      </c>
      <c r="U3" s="30" t="s">
        <v>84</v>
      </c>
      <c r="V3" s="42">
        <f>SUM(90,-U3)</f>
        <v>88</v>
      </c>
      <c r="W3" s="28">
        <v>42755</v>
      </c>
      <c r="X3" s="43">
        <f ca="1">TRUNC((W3-'padrões e formulas'!$B$6)/30,)</f>
        <v>44</v>
      </c>
      <c r="Y3" s="34">
        <f ca="1">IF(F3="Doutorado",X3/48,IF(F3="Mestrado",X3/24,"erro"))</f>
        <v>0.91666666666666663</v>
      </c>
      <c r="Z3" s="42">
        <f ca="1">TRUNC(SUM(1,-Y3),2)+0.001</f>
        <v>8.1000000000000003E-2</v>
      </c>
    </row>
    <row r="4" spans="1:28" x14ac:dyDescent="0.25">
      <c r="A4" s="17" t="s">
        <v>85</v>
      </c>
      <c r="B4" s="49" t="str">
        <f ca="1">E4&amp;H4&amp;L4&amp;N4&amp;S4&amp;T4&amp;V4&amp;Z4</f>
        <v>131,00120,7712900,251</v>
      </c>
      <c r="C4" s="40" t="s">
        <v>44</v>
      </c>
      <c r="D4" s="29" t="s">
        <v>48</v>
      </c>
      <c r="E4" s="42">
        <f>IF(D4="Sim",1,IF(D4="Não",2))</f>
        <v>1</v>
      </c>
      <c r="F4" s="8" t="s">
        <v>36</v>
      </c>
      <c r="G4" s="8" t="s">
        <v>48</v>
      </c>
      <c r="H4" s="50">
        <f>IF(G4="Não",IF(F4="Doutorado",1,IF(F4="Mestrado",2,ERRO)),IF(G4="Sim",3))</f>
        <v>3</v>
      </c>
      <c r="I4" s="18">
        <v>0</v>
      </c>
      <c r="J4" s="39">
        <f>IF(F4="Doutorado",24,IF(F4="Mestrado",36,ERRO))</f>
        <v>36</v>
      </c>
      <c r="K4" s="34">
        <f>TRUNC(I4/J4,2)</f>
        <v>0</v>
      </c>
      <c r="L4" s="63">
        <f>IF(K4&gt;=100%,0.001,IF(AND(100%&gt;K4,K4&gt;0%),1-K4+0.001,IF(K4=0,1.001)))</f>
        <v>1.0009999999999999</v>
      </c>
      <c r="M4" s="18" t="s">
        <v>5</v>
      </c>
      <c r="N4" s="50">
        <f>IF(M4="CAPES",1,IF(M4="CNPq",1,IF(M4="FAPESP",2,IF(M4="Outra",3))))</f>
        <v>2</v>
      </c>
      <c r="O4" s="8">
        <v>1</v>
      </c>
      <c r="P4" s="8">
        <v>3</v>
      </c>
      <c r="Q4" s="8">
        <v>1</v>
      </c>
      <c r="R4" s="35">
        <f>O4*3+P4*2+Q4</f>
        <v>10</v>
      </c>
      <c r="S4" s="63">
        <f>TRUNC(1-(R4/'padrões e formulas'!$L$2),2)+0.001</f>
        <v>0.77100000000000002</v>
      </c>
      <c r="T4" s="31" t="s">
        <v>84</v>
      </c>
      <c r="U4" s="31" t="s">
        <v>57</v>
      </c>
      <c r="V4" s="42">
        <f>SUM(90,-U4)</f>
        <v>90</v>
      </c>
      <c r="W4" s="28">
        <v>41965</v>
      </c>
      <c r="X4" s="43">
        <f ca="1">TRUNC((W4-'padrões e formulas'!$B$6)/30,)</f>
        <v>18</v>
      </c>
      <c r="Y4" s="34">
        <f ca="1">IF(F4="Doutorado",X4/48,IF(F4="Mestrado",X4/24,"erro"))</f>
        <v>0.75</v>
      </c>
      <c r="Z4" s="42">
        <f ca="1">TRUNC(SUM(1,-Y4),2)+0.001</f>
        <v>0.251</v>
      </c>
    </row>
    <row r="5" spans="1:28" x14ac:dyDescent="0.25">
      <c r="A5" s="12" t="s">
        <v>81</v>
      </c>
      <c r="B5" s="49" t="str">
        <f ca="1">E5&amp;H5&amp;L5&amp;N5&amp;S5&amp;T5&amp;V5&amp;Z5</f>
        <v>220,59110,7713890,451</v>
      </c>
      <c r="C5" s="40" t="s">
        <v>44</v>
      </c>
      <c r="D5" s="29" t="s">
        <v>44</v>
      </c>
      <c r="E5" s="42">
        <f>IF(D5="Sim",1,IF(D5="Não",2))</f>
        <v>2</v>
      </c>
      <c r="F5" s="8" t="s">
        <v>36</v>
      </c>
      <c r="G5" s="8" t="s">
        <v>44</v>
      </c>
      <c r="H5" s="50">
        <f>IF(G5="Não",IF(F5="Doutorado",1,IF(F5="Mestrado",2,ERRO)),IF(G5="Sim",3))</f>
        <v>2</v>
      </c>
      <c r="I5" s="13">
        <v>15</v>
      </c>
      <c r="J5" s="39">
        <f>IF(F5="Doutorado",24,IF(F5="Mestrado",36,ERRO))</f>
        <v>36</v>
      </c>
      <c r="K5" s="34">
        <f>TRUNC(I5/J5,2)</f>
        <v>0.41</v>
      </c>
      <c r="L5" s="63">
        <f>IF(K5&gt;=100%,0.001,IF(AND(100%&gt;K5,K5&gt;0%),1-K5+0.001,IF(K5=0,1.001)))</f>
        <v>0.59100000000000008</v>
      </c>
      <c r="M5" s="13" t="s">
        <v>53</v>
      </c>
      <c r="N5" s="50">
        <f>IF(M5="CAPES",1,IF(M5="CNPq",1,IF(M5="FAPESP",2,IF(M5="Outra",3))))</f>
        <v>1</v>
      </c>
      <c r="O5" s="8">
        <v>1</v>
      </c>
      <c r="P5" s="8">
        <v>2</v>
      </c>
      <c r="Q5" s="8">
        <v>3</v>
      </c>
      <c r="R5" s="35">
        <f>O5*3+P5*2+Q5</f>
        <v>10</v>
      </c>
      <c r="S5" s="63">
        <f>TRUNC(1-(R5/'padrões e formulas'!$L$2),2)+0.001</f>
        <v>0.77100000000000002</v>
      </c>
      <c r="T5" s="30" t="s">
        <v>83</v>
      </c>
      <c r="U5" s="30" t="s">
        <v>56</v>
      </c>
      <c r="V5" s="42">
        <f>SUM(90,-U5)</f>
        <v>89</v>
      </c>
      <c r="W5" s="28">
        <v>41805</v>
      </c>
      <c r="X5" s="43">
        <f ca="1">TRUNC((W5-'padrões e formulas'!$B$6)/30,)</f>
        <v>13</v>
      </c>
      <c r="Y5" s="34">
        <f ca="1">IF(F5="Doutorado",X5/48,IF(F5="Mestrado",X5/24,"erro"))</f>
        <v>0.54166666666666663</v>
      </c>
      <c r="Z5" s="42">
        <f ca="1">TRUNC(SUM(1,-Y5),2)+0.001</f>
        <v>0.45100000000000001</v>
      </c>
    </row>
    <row r="6" spans="1:28" x14ac:dyDescent="0.25">
      <c r="A6" s="12" t="s">
        <v>82</v>
      </c>
      <c r="B6" s="49" t="str">
        <f ca="1">E6&amp;H6&amp;L6&amp;N6&amp;S6&amp;T6&amp;V6&amp;Z6</f>
        <v>230,17130,6311880,331</v>
      </c>
      <c r="C6" s="40" t="s">
        <v>45</v>
      </c>
      <c r="D6" s="29" t="s">
        <v>44</v>
      </c>
      <c r="E6" s="42">
        <f>IF(D6="Sim",1,IF(D6="Não",2))</f>
        <v>2</v>
      </c>
      <c r="F6" s="8" t="s">
        <v>37</v>
      </c>
      <c r="G6" s="8" t="s">
        <v>48</v>
      </c>
      <c r="H6" s="50">
        <f>IF(G6="Não",IF(F6="Doutorado",1,IF(F6="Mestrado",2,ERRO)),IF(G6="Sim",3))</f>
        <v>3</v>
      </c>
      <c r="I6" s="13">
        <v>20</v>
      </c>
      <c r="J6" s="39">
        <f>IF(F6="Doutorado",24,IF(F6="Mestrado",36,ERRO))</f>
        <v>24</v>
      </c>
      <c r="K6" s="34">
        <f>TRUNC(I6/J6,2)</f>
        <v>0.83</v>
      </c>
      <c r="L6" s="63">
        <f>IF(K6&gt;=100%,0.001,IF(AND(100%&gt;K6,K6&gt;0%),1-K6+0.001,IF(K6=0,1.001)))</f>
        <v>0.17100000000000004</v>
      </c>
      <c r="M6" s="13" t="s">
        <v>54</v>
      </c>
      <c r="N6" s="50">
        <f>IF(M6="CAPES",1,IF(M6="CNPq",1,IF(M6="FAPESP",2,IF(M6="Outra",3))))</f>
        <v>3</v>
      </c>
      <c r="O6" s="8">
        <v>4</v>
      </c>
      <c r="P6" s="8">
        <v>1</v>
      </c>
      <c r="Q6" s="8">
        <v>2</v>
      </c>
      <c r="R6" s="35">
        <f>O6*3+P6*2+Q6</f>
        <v>16</v>
      </c>
      <c r="S6" s="63">
        <f>TRUNC(1-(R6/'padrões e formulas'!$L$2),2)+0.001</f>
        <v>0.63100000000000001</v>
      </c>
      <c r="T6" s="30" t="s">
        <v>56</v>
      </c>
      <c r="U6" s="30" t="s">
        <v>84</v>
      </c>
      <c r="V6" s="42">
        <f>SUM(90,-U6)</f>
        <v>88</v>
      </c>
      <c r="W6" s="28">
        <v>42386</v>
      </c>
      <c r="X6" s="43">
        <f ca="1">TRUNC((W6-'padrões e formulas'!$B$6)/30,)</f>
        <v>32</v>
      </c>
      <c r="Y6" s="34">
        <f ca="1">IF(F6="Doutorado",X6/48,IF(F6="Mestrado",X6/24,"erro"))</f>
        <v>0.66666666666666663</v>
      </c>
      <c r="Z6" s="42">
        <f ca="1">TRUNC(SUM(1,-Y6),2)+0.001</f>
        <v>0.33100000000000002</v>
      </c>
    </row>
    <row r="7" spans="1:28" x14ac:dyDescent="0.25">
      <c r="A7" s="17"/>
      <c r="B7" s="49" t="e">
        <f t="shared" ref="B7:B12" si="0">E7&amp;H7&amp;L7&amp;N7&amp;S7&amp;T7&amp;V7&amp;Z7</f>
        <v>#NAME?</v>
      </c>
      <c r="C7" s="40"/>
      <c r="D7" s="29"/>
      <c r="E7" s="42" t="b">
        <f t="shared" ref="E7:E12" si="1">IF(D7="Sim",1,IF(D7="Não",2))</f>
        <v>0</v>
      </c>
      <c r="F7" s="8"/>
      <c r="G7" s="8"/>
      <c r="H7" s="50" t="b">
        <f>IF(G7="Não",IF(F7="Doutorado",1,IF(F7="Mestrado",2,ERRO)),IF(G7="Sim",3))</f>
        <v>0</v>
      </c>
      <c r="I7" s="18"/>
      <c r="J7" s="39" t="e">
        <f>IF(F7="Doutorado",24,IF(F7="Mestrado",36,ERRO))</f>
        <v>#NAME?</v>
      </c>
      <c r="K7" s="34" t="e">
        <f t="shared" ref="K7:K12" si="2">TRUNC(I7/J7,2)</f>
        <v>#NAME?</v>
      </c>
      <c r="L7" s="63" t="e">
        <f t="shared" ref="L7:L12" si="3">IF(K7&gt;=100%,0.001,IF(AND(100%&gt;K7,K7&gt;0%),1-K7+0.001,IF(K7=0,1.001)))</f>
        <v>#NAME?</v>
      </c>
      <c r="M7" s="13"/>
      <c r="N7" s="50" t="b">
        <f t="shared" ref="N7:N12" si="4">IF(M7="CAPES",1,IF(M7="CNPq",1,IF(M7="FAPESP",2,IF(M7="Outra",3))))</f>
        <v>0</v>
      </c>
      <c r="O7" s="8"/>
      <c r="P7" s="8"/>
      <c r="Q7" s="8"/>
      <c r="R7" s="35">
        <f t="shared" ref="R7:R12" si="5">O7*3+P7*2+Q7</f>
        <v>0</v>
      </c>
      <c r="S7" s="63">
        <f>TRUNC(1-(R7/'padrões e formulas'!$L$2),2)+0.001</f>
        <v>1.0009999999999999</v>
      </c>
      <c r="T7" s="30"/>
      <c r="U7" s="30"/>
      <c r="V7" s="42">
        <f t="shared" ref="V7:V12" si="6">SUM(90,-U7)</f>
        <v>90</v>
      </c>
      <c r="W7" s="28"/>
      <c r="X7" s="43">
        <f ca="1">TRUNC((W7-'padrões e formulas'!$B$6)/30,)</f>
        <v>-1380</v>
      </c>
      <c r="Y7" s="34" t="str">
        <f t="shared" ref="Y7:Y12" si="7">IF(F7="Doutorado",X7/48,IF(F7="Mestrado",X7/24,"erro"))</f>
        <v>erro</v>
      </c>
      <c r="Z7" s="42" t="e">
        <f t="shared" ref="Z7:Z30" si="8">TRUNC(SUM(1,-Y7),2)+0.001</f>
        <v>#VALUE!</v>
      </c>
    </row>
    <row r="8" spans="1:28" x14ac:dyDescent="0.25">
      <c r="A8" s="32"/>
      <c r="B8" s="49" t="e">
        <f t="shared" si="0"/>
        <v>#NAME?</v>
      </c>
      <c r="C8" s="40"/>
      <c r="D8" s="29"/>
      <c r="E8" s="42" t="b">
        <f t="shared" si="1"/>
        <v>0</v>
      </c>
      <c r="F8" s="8"/>
      <c r="G8" s="8"/>
      <c r="H8" s="50" t="b">
        <f>IF(G8="Não",IF(F8="Doutorado",1,IF(F8="Mestrado",2,ERRO)),IF(G8="Sim",3))</f>
        <v>0</v>
      </c>
      <c r="I8" s="33"/>
      <c r="J8" s="39" t="e">
        <f>IF(F8="Doutorado",24,IF(F8="Mestrado",36,ERRO))</f>
        <v>#NAME?</v>
      </c>
      <c r="K8" s="34" t="e">
        <f t="shared" si="2"/>
        <v>#NAME?</v>
      </c>
      <c r="L8" s="63" t="e">
        <f t="shared" si="3"/>
        <v>#NAME?</v>
      </c>
      <c r="M8" s="13"/>
      <c r="N8" s="50" t="b">
        <f t="shared" si="4"/>
        <v>0</v>
      </c>
      <c r="O8" s="8"/>
      <c r="P8" s="8"/>
      <c r="Q8" s="8"/>
      <c r="R8" s="35">
        <f t="shared" si="5"/>
        <v>0</v>
      </c>
      <c r="S8" s="63">
        <f>TRUNC(1-(R8/'padrões e formulas'!$L$2),2)+0.001</f>
        <v>1.0009999999999999</v>
      </c>
      <c r="T8" s="30"/>
      <c r="U8" s="30"/>
      <c r="V8" s="42">
        <f t="shared" si="6"/>
        <v>90</v>
      </c>
      <c r="W8" s="28"/>
      <c r="X8" s="43">
        <f ca="1">TRUNC((W8-'padrões e formulas'!$B$6)/30,)</f>
        <v>-1380</v>
      </c>
      <c r="Y8" s="34" t="str">
        <f t="shared" si="7"/>
        <v>erro</v>
      </c>
      <c r="Z8" s="42" t="e">
        <f t="shared" si="8"/>
        <v>#VALUE!</v>
      </c>
    </row>
    <row r="9" spans="1:28" x14ac:dyDescent="0.25">
      <c r="A9" s="12"/>
      <c r="B9" s="49" t="e">
        <f t="shared" si="0"/>
        <v>#NAME?</v>
      </c>
      <c r="C9" s="40"/>
      <c r="D9" s="29"/>
      <c r="E9" s="42" t="b">
        <f t="shared" si="1"/>
        <v>0</v>
      </c>
      <c r="F9" s="8"/>
      <c r="G9" s="8"/>
      <c r="H9" s="50" t="b">
        <f>IF(G9="Não",IF(F9="Doutorado",1,IF(F9="Mestrado",2,ERRO)),IF(G9="Sim",3))</f>
        <v>0</v>
      </c>
      <c r="I9" s="13"/>
      <c r="J9" s="39" t="e">
        <f>IF(F9="Doutorado",24,IF(F9="Mestrado",36,ERRO))</f>
        <v>#NAME?</v>
      </c>
      <c r="K9" s="34" t="e">
        <f t="shared" si="2"/>
        <v>#NAME?</v>
      </c>
      <c r="L9" s="63" t="e">
        <f t="shared" si="3"/>
        <v>#NAME?</v>
      </c>
      <c r="M9" s="13"/>
      <c r="N9" s="50" t="b">
        <f t="shared" si="4"/>
        <v>0</v>
      </c>
      <c r="O9" s="8"/>
      <c r="P9" s="8"/>
      <c r="Q9" s="8"/>
      <c r="R9" s="35">
        <f t="shared" si="5"/>
        <v>0</v>
      </c>
      <c r="S9" s="63">
        <f>TRUNC(1-(R9/'padrões e formulas'!$L$2),2)+0.001</f>
        <v>1.0009999999999999</v>
      </c>
      <c r="T9" s="30"/>
      <c r="U9" s="30"/>
      <c r="V9" s="42">
        <f t="shared" si="6"/>
        <v>90</v>
      </c>
      <c r="W9" s="28"/>
      <c r="X9" s="43">
        <f ca="1">TRUNC((W9-'padrões e formulas'!$B$6)/30,)</f>
        <v>-1380</v>
      </c>
      <c r="Y9" s="34" t="str">
        <f t="shared" si="7"/>
        <v>erro</v>
      </c>
      <c r="Z9" s="42" t="e">
        <f t="shared" si="8"/>
        <v>#VALUE!</v>
      </c>
    </row>
    <row r="10" spans="1:28" x14ac:dyDescent="0.25">
      <c r="A10" s="12"/>
      <c r="B10" s="49" t="e">
        <f t="shared" si="0"/>
        <v>#NAME?</v>
      </c>
      <c r="C10" s="40"/>
      <c r="D10" s="29"/>
      <c r="E10" s="42" t="b">
        <f t="shared" si="1"/>
        <v>0</v>
      </c>
      <c r="F10" s="8"/>
      <c r="G10" s="8"/>
      <c r="H10" s="50" t="b">
        <f>IF(G10="Não",IF(F10="Doutorado",1,IF(F10="Mestrado",2,ERRO)),IF(G10="Sim",3))</f>
        <v>0</v>
      </c>
      <c r="I10" s="13"/>
      <c r="J10" s="39" t="e">
        <f>IF(F10="Doutorado",24,IF(F10="Mestrado",36,ERRO))</f>
        <v>#NAME?</v>
      </c>
      <c r="K10" s="34" t="e">
        <f t="shared" si="2"/>
        <v>#NAME?</v>
      </c>
      <c r="L10" s="63" t="e">
        <f t="shared" si="3"/>
        <v>#NAME?</v>
      </c>
      <c r="M10" s="13"/>
      <c r="N10" s="50" t="b">
        <f t="shared" si="4"/>
        <v>0</v>
      </c>
      <c r="O10" s="8"/>
      <c r="P10" s="8"/>
      <c r="Q10" s="8"/>
      <c r="R10" s="35">
        <f t="shared" si="5"/>
        <v>0</v>
      </c>
      <c r="S10" s="63">
        <f>TRUNC(1-(R10/'padrões e formulas'!$L$2),2)+0.001</f>
        <v>1.0009999999999999</v>
      </c>
      <c r="T10" s="30"/>
      <c r="U10" s="30"/>
      <c r="V10" s="42">
        <f t="shared" si="6"/>
        <v>90</v>
      </c>
      <c r="W10" s="28"/>
      <c r="X10" s="43">
        <f ca="1">TRUNC((W10-'padrões e formulas'!$B$6)/30,)</f>
        <v>-1380</v>
      </c>
      <c r="Y10" s="34" t="str">
        <f t="shared" si="7"/>
        <v>erro</v>
      </c>
      <c r="Z10" s="42" t="e">
        <f t="shared" si="8"/>
        <v>#VALUE!</v>
      </c>
    </row>
    <row r="11" spans="1:28" x14ac:dyDescent="0.25">
      <c r="A11" s="12"/>
      <c r="B11" s="49" t="e">
        <f t="shared" si="0"/>
        <v>#NAME?</v>
      </c>
      <c r="C11" s="40"/>
      <c r="D11" s="29"/>
      <c r="E11" s="42" t="b">
        <f t="shared" si="1"/>
        <v>0</v>
      </c>
      <c r="F11" s="8"/>
      <c r="G11" s="8"/>
      <c r="H11" s="50" t="b">
        <f>IF(G11="Não",IF(F11="Doutorado",1,IF(F11="Mestrado",2,ERRO)),IF(G11="Sim",3))</f>
        <v>0</v>
      </c>
      <c r="I11" s="13"/>
      <c r="J11" s="39" t="e">
        <f>IF(F11="Doutorado",24,IF(F11="Mestrado",36,ERRO))</f>
        <v>#NAME?</v>
      </c>
      <c r="K11" s="34" t="e">
        <f t="shared" si="2"/>
        <v>#NAME?</v>
      </c>
      <c r="L11" s="63" t="e">
        <f t="shared" si="3"/>
        <v>#NAME?</v>
      </c>
      <c r="M11" s="13"/>
      <c r="N11" s="50" t="b">
        <f t="shared" si="4"/>
        <v>0</v>
      </c>
      <c r="O11" s="8"/>
      <c r="P11" s="8"/>
      <c r="Q11" s="8"/>
      <c r="R11" s="35">
        <f t="shared" si="5"/>
        <v>0</v>
      </c>
      <c r="S11" s="63">
        <f>TRUNC(1-(R11/'padrões e formulas'!$L$2),2)+0.001</f>
        <v>1.0009999999999999</v>
      </c>
      <c r="T11" s="30"/>
      <c r="U11" s="30"/>
      <c r="V11" s="42">
        <f t="shared" si="6"/>
        <v>90</v>
      </c>
      <c r="W11" s="28"/>
      <c r="X11" s="43">
        <f ca="1">TRUNC((W11-'padrões e formulas'!$B$6)/30,)</f>
        <v>-1380</v>
      </c>
      <c r="Y11" s="34" t="str">
        <f t="shared" si="7"/>
        <v>erro</v>
      </c>
      <c r="Z11" s="42" t="e">
        <f t="shared" si="8"/>
        <v>#VALUE!</v>
      </c>
    </row>
    <row r="12" spans="1:28" x14ac:dyDescent="0.25">
      <c r="A12" s="12"/>
      <c r="B12" s="49" t="e">
        <f t="shared" si="0"/>
        <v>#NAME?</v>
      </c>
      <c r="C12" s="40"/>
      <c r="D12" s="29"/>
      <c r="E12" s="42" t="b">
        <f t="shared" si="1"/>
        <v>0</v>
      </c>
      <c r="F12" s="8"/>
      <c r="G12" s="8"/>
      <c r="H12" s="50" t="b">
        <f>IF(G12="Não",IF(F12="Doutorado",1,IF(F12="Mestrado",2,ERRO)),IF(G12="Sim",3))</f>
        <v>0</v>
      </c>
      <c r="I12" s="13"/>
      <c r="J12" s="39" t="e">
        <f>IF(F12="Doutorado",24,IF(F12="Mestrado",36,ERRO))</f>
        <v>#NAME?</v>
      </c>
      <c r="K12" s="34" t="e">
        <f t="shared" si="2"/>
        <v>#NAME?</v>
      </c>
      <c r="L12" s="63" t="e">
        <f t="shared" si="3"/>
        <v>#NAME?</v>
      </c>
      <c r="M12" s="13"/>
      <c r="N12" s="50" t="b">
        <f t="shared" si="4"/>
        <v>0</v>
      </c>
      <c r="O12" s="8"/>
      <c r="P12" s="8"/>
      <c r="Q12" s="8"/>
      <c r="R12" s="35">
        <f t="shared" si="5"/>
        <v>0</v>
      </c>
      <c r="S12" s="63">
        <f>TRUNC(1-(R12/'padrões e formulas'!$L$2),2)+0.001</f>
        <v>1.0009999999999999</v>
      </c>
      <c r="T12" s="30"/>
      <c r="U12" s="30"/>
      <c r="V12" s="42">
        <f t="shared" si="6"/>
        <v>90</v>
      </c>
      <c r="W12" s="28"/>
      <c r="X12" s="43">
        <f ca="1">TRUNC((W12-'padrões e formulas'!$B$6)/30,)</f>
        <v>-1380</v>
      </c>
      <c r="Y12" s="34" t="str">
        <f t="shared" si="7"/>
        <v>erro</v>
      </c>
      <c r="Z12" s="42" t="e">
        <f t="shared" si="8"/>
        <v>#VALUE!</v>
      </c>
    </row>
    <row r="13" spans="1:28" x14ac:dyDescent="0.25">
      <c r="A13" s="53"/>
      <c r="B13" s="49" t="e">
        <f t="shared" ref="B13:B30" si="9">E13&amp;H13&amp;L13&amp;N13&amp;S13&amp;T13&amp;V13&amp;Z13</f>
        <v>#NAME?</v>
      </c>
      <c r="C13" s="8"/>
      <c r="D13" s="54"/>
      <c r="E13" s="42" t="b">
        <f t="shared" ref="E13:E30" si="10">IF(D13="Sim",1,IF(D13="Não",2))</f>
        <v>0</v>
      </c>
      <c r="F13" s="54"/>
      <c r="G13" s="54"/>
      <c r="H13" s="50" t="b">
        <f>IF(G13="Não",IF(F13="Doutorado",1,IF(F13="Mestrado",2,ERRO)),IF(G13="Sim",3))</f>
        <v>0</v>
      </c>
      <c r="I13" s="53"/>
      <c r="J13" s="39" t="e">
        <f>IF(F13="Doutorado",24,IF(F13="Mestrado",36,ERRO))</f>
        <v>#NAME?</v>
      </c>
      <c r="K13" s="34" t="e">
        <f t="shared" ref="K13:K30" si="11">TRUNC(I13/J13,2)</f>
        <v>#NAME?</v>
      </c>
      <c r="L13" s="63" t="e">
        <f t="shared" ref="L13:L30" si="12">IF(K13&gt;=100%,0.001,IF(AND(100%&gt;K13,K13&gt;0%),1-K13+0.001,IF(K13=0,1.001)))</f>
        <v>#NAME?</v>
      </c>
      <c r="M13" s="53"/>
      <c r="N13" s="50" t="b">
        <f t="shared" ref="N13:N30" si="13">IF(M13="CAPES",1,IF(M13="CNPq",1,IF(M13="FAPESP",2,IF(M13="Outra",3))))</f>
        <v>0</v>
      </c>
      <c r="O13" s="54"/>
      <c r="P13" s="54"/>
      <c r="Q13" s="54"/>
      <c r="R13" s="35">
        <f t="shared" ref="R13:R30" si="14">O13*3+P13*2+Q13</f>
        <v>0</v>
      </c>
      <c r="S13" s="63">
        <f>TRUNC(1-(R13/'padrões e formulas'!$L$2),2)+0.001</f>
        <v>1.0009999999999999</v>
      </c>
      <c r="T13" s="55"/>
      <c r="U13" s="55"/>
      <c r="V13" s="42">
        <f t="shared" ref="V13:V30" si="15">SUM(90,-U13)</f>
        <v>90</v>
      </c>
      <c r="W13" s="53"/>
      <c r="X13" s="43">
        <f ca="1">TRUNC((W13-'padrões e formulas'!$B$6)/30,)</f>
        <v>-1380</v>
      </c>
      <c r="Y13" s="34" t="str">
        <f t="shared" ref="Y13:Y30" si="16">IF(F13="Doutorado",X13/48,IF(F13="Mestrado",X13/24,"erro"))</f>
        <v>erro</v>
      </c>
      <c r="Z13" s="42" t="e">
        <f t="shared" si="8"/>
        <v>#VALUE!</v>
      </c>
    </row>
    <row r="14" spans="1:28" x14ac:dyDescent="0.25">
      <c r="A14" s="53"/>
      <c r="B14" s="49" t="e">
        <f t="shared" si="9"/>
        <v>#NAME?</v>
      </c>
      <c r="C14" s="8"/>
      <c r="D14" s="54"/>
      <c r="E14" s="42" t="b">
        <f t="shared" si="10"/>
        <v>0</v>
      </c>
      <c r="F14" s="54"/>
      <c r="G14" s="54"/>
      <c r="H14" s="50" t="b">
        <f>IF(G14="Não",IF(F14="Doutorado",1,IF(F14="Mestrado",2,ERRO)),IF(G14="Sim",3))</f>
        <v>0</v>
      </c>
      <c r="I14" s="53"/>
      <c r="J14" s="39" t="e">
        <f>IF(F14="Doutorado",24,IF(F14="Mestrado",36,ERRO))</f>
        <v>#NAME?</v>
      </c>
      <c r="K14" s="34" t="e">
        <f t="shared" si="11"/>
        <v>#NAME?</v>
      </c>
      <c r="L14" s="63" t="e">
        <f t="shared" si="12"/>
        <v>#NAME?</v>
      </c>
      <c r="M14" s="53"/>
      <c r="N14" s="50" t="b">
        <f t="shared" si="13"/>
        <v>0</v>
      </c>
      <c r="O14" s="54"/>
      <c r="P14" s="54"/>
      <c r="Q14" s="54"/>
      <c r="R14" s="35">
        <f t="shared" si="14"/>
        <v>0</v>
      </c>
      <c r="S14" s="63">
        <f>TRUNC(1-(R14/'padrões e formulas'!$L$2),2)+0.001</f>
        <v>1.0009999999999999</v>
      </c>
      <c r="T14" s="55"/>
      <c r="U14" s="55"/>
      <c r="V14" s="42">
        <f t="shared" si="15"/>
        <v>90</v>
      </c>
      <c r="W14" s="53"/>
      <c r="X14" s="43">
        <f ca="1">TRUNC((W14-'padrões e formulas'!$B$6)/30,)</f>
        <v>-1380</v>
      </c>
      <c r="Y14" s="34" t="str">
        <f t="shared" si="16"/>
        <v>erro</v>
      </c>
      <c r="Z14" s="42" t="e">
        <f t="shared" si="8"/>
        <v>#VALUE!</v>
      </c>
    </row>
    <row r="15" spans="1:28" x14ac:dyDescent="0.25">
      <c r="A15" s="53"/>
      <c r="B15" s="49" t="e">
        <f t="shared" si="9"/>
        <v>#NAME?</v>
      </c>
      <c r="C15" s="8"/>
      <c r="D15" s="54"/>
      <c r="E15" s="42" t="b">
        <f t="shared" si="10"/>
        <v>0</v>
      </c>
      <c r="F15" s="54"/>
      <c r="G15" s="54"/>
      <c r="H15" s="50" t="b">
        <f>IF(G15="Não",IF(F15="Doutorado",1,IF(F15="Mestrado",2,ERRO)),IF(G15="Sim",3))</f>
        <v>0</v>
      </c>
      <c r="I15" s="53"/>
      <c r="J15" s="39" t="e">
        <f>IF(F15="Doutorado",24,IF(F15="Mestrado",36,ERRO))</f>
        <v>#NAME?</v>
      </c>
      <c r="K15" s="34" t="e">
        <f t="shared" si="11"/>
        <v>#NAME?</v>
      </c>
      <c r="L15" s="63" t="e">
        <f t="shared" si="12"/>
        <v>#NAME?</v>
      </c>
      <c r="M15" s="53"/>
      <c r="N15" s="50" t="b">
        <f t="shared" si="13"/>
        <v>0</v>
      </c>
      <c r="O15" s="54"/>
      <c r="P15" s="54"/>
      <c r="Q15" s="54"/>
      <c r="R15" s="35">
        <f t="shared" si="14"/>
        <v>0</v>
      </c>
      <c r="S15" s="63">
        <f>TRUNC(1-(R15/'padrões e formulas'!$L$2),2)+0.001</f>
        <v>1.0009999999999999</v>
      </c>
      <c r="T15" s="55"/>
      <c r="U15" s="55"/>
      <c r="V15" s="42">
        <f t="shared" si="15"/>
        <v>90</v>
      </c>
      <c r="W15" s="53"/>
      <c r="X15" s="43">
        <f ca="1">TRUNC((W15-'padrões e formulas'!$B$6)/30,)</f>
        <v>-1380</v>
      </c>
      <c r="Y15" s="34" t="str">
        <f t="shared" si="16"/>
        <v>erro</v>
      </c>
      <c r="Z15" s="42" t="e">
        <f t="shared" si="8"/>
        <v>#VALUE!</v>
      </c>
    </row>
    <row r="16" spans="1:28" x14ac:dyDescent="0.25">
      <c r="A16" s="53"/>
      <c r="B16" s="49" t="e">
        <f t="shared" si="9"/>
        <v>#NAME?</v>
      </c>
      <c r="C16" s="8"/>
      <c r="D16" s="56"/>
      <c r="E16" s="42" t="b">
        <f t="shared" si="10"/>
        <v>0</v>
      </c>
      <c r="F16" s="56"/>
      <c r="G16" s="56"/>
      <c r="H16" s="50" t="b">
        <f>IF(G16="Não",IF(F16="Doutorado",1,IF(F16="Mestrado",2,ERRO)),IF(G16="Sim",3))</f>
        <v>0</v>
      </c>
      <c r="I16" s="53"/>
      <c r="J16" s="39" t="e">
        <f>IF(F16="Doutorado",24,IF(F16="Mestrado",36,ERRO))</f>
        <v>#NAME?</v>
      </c>
      <c r="K16" s="34" t="e">
        <f t="shared" si="11"/>
        <v>#NAME?</v>
      </c>
      <c r="L16" s="63" t="e">
        <f t="shared" si="12"/>
        <v>#NAME?</v>
      </c>
      <c r="M16" s="53"/>
      <c r="N16" s="50" t="b">
        <f t="shared" si="13"/>
        <v>0</v>
      </c>
      <c r="O16" s="54"/>
      <c r="P16" s="54"/>
      <c r="Q16" s="54"/>
      <c r="R16" s="35">
        <f t="shared" si="14"/>
        <v>0</v>
      </c>
      <c r="S16" s="63">
        <f>TRUNC(1-(R16/'padrões e formulas'!$L$2),2)+0.001</f>
        <v>1.0009999999999999</v>
      </c>
      <c r="T16" s="55"/>
      <c r="U16" s="55"/>
      <c r="V16" s="42">
        <f t="shared" si="15"/>
        <v>90</v>
      </c>
      <c r="W16" s="53"/>
      <c r="X16" s="43">
        <f ca="1">TRUNC((W16-'padrões e formulas'!$B$6)/30,)</f>
        <v>-1380</v>
      </c>
      <c r="Y16" s="34" t="str">
        <f t="shared" si="16"/>
        <v>erro</v>
      </c>
      <c r="Z16" s="42" t="e">
        <f t="shared" si="8"/>
        <v>#VALUE!</v>
      </c>
    </row>
    <row r="17" spans="1:26" x14ac:dyDescent="0.25">
      <c r="A17" s="53"/>
      <c r="B17" s="49" t="e">
        <f t="shared" si="9"/>
        <v>#NAME?</v>
      </c>
      <c r="C17" s="8"/>
      <c r="D17" s="56"/>
      <c r="E17" s="42" t="b">
        <f t="shared" si="10"/>
        <v>0</v>
      </c>
      <c r="F17" s="56"/>
      <c r="G17" s="56"/>
      <c r="H17" s="50" t="b">
        <f>IF(G17="Não",IF(F17="Doutorado",1,IF(F17="Mestrado",2,ERRO)),IF(G17="Sim",3))</f>
        <v>0</v>
      </c>
      <c r="I17" s="53"/>
      <c r="J17" s="39" t="e">
        <f>IF(F17="Doutorado",24,IF(F17="Mestrado",36,ERRO))</f>
        <v>#NAME?</v>
      </c>
      <c r="K17" s="34" t="e">
        <f t="shared" si="11"/>
        <v>#NAME?</v>
      </c>
      <c r="L17" s="63" t="e">
        <f t="shared" si="12"/>
        <v>#NAME?</v>
      </c>
      <c r="M17" s="53"/>
      <c r="N17" s="50" t="b">
        <f t="shared" si="13"/>
        <v>0</v>
      </c>
      <c r="O17" s="54"/>
      <c r="P17" s="54"/>
      <c r="Q17" s="54"/>
      <c r="R17" s="35">
        <f t="shared" si="14"/>
        <v>0</v>
      </c>
      <c r="S17" s="63">
        <f>TRUNC(1-(R17/'padrões e formulas'!$L$2),2)+0.001</f>
        <v>1.0009999999999999</v>
      </c>
      <c r="T17" s="55"/>
      <c r="U17" s="55"/>
      <c r="V17" s="42">
        <f t="shared" si="15"/>
        <v>90</v>
      </c>
      <c r="W17" s="53"/>
      <c r="X17" s="43">
        <f ca="1">TRUNC((W17-'padrões e formulas'!$B$6)/30,)</f>
        <v>-1380</v>
      </c>
      <c r="Y17" s="34" t="str">
        <f t="shared" si="16"/>
        <v>erro</v>
      </c>
      <c r="Z17" s="42" t="e">
        <f t="shared" si="8"/>
        <v>#VALUE!</v>
      </c>
    </row>
    <row r="18" spans="1:26" x14ac:dyDescent="0.25">
      <c r="A18" s="53"/>
      <c r="B18" s="49" t="e">
        <f t="shared" si="9"/>
        <v>#NAME?</v>
      </c>
      <c r="C18" s="8"/>
      <c r="D18" s="57"/>
      <c r="E18" s="42" t="b">
        <f t="shared" si="10"/>
        <v>0</v>
      </c>
      <c r="F18" s="57"/>
      <c r="G18" s="57"/>
      <c r="H18" s="50" t="b">
        <f>IF(G18="Não",IF(F18="Doutorado",1,IF(F18="Mestrado",2,ERRO)),IF(G18="Sim",3))</f>
        <v>0</v>
      </c>
      <c r="I18" s="53"/>
      <c r="J18" s="39" t="e">
        <f>IF(F18="Doutorado",24,IF(F18="Mestrado",36,ERRO))</f>
        <v>#NAME?</v>
      </c>
      <c r="K18" s="34" t="e">
        <f t="shared" si="11"/>
        <v>#NAME?</v>
      </c>
      <c r="L18" s="63" t="e">
        <f t="shared" si="12"/>
        <v>#NAME?</v>
      </c>
      <c r="M18" s="53"/>
      <c r="N18" s="50" t="b">
        <f t="shared" si="13"/>
        <v>0</v>
      </c>
      <c r="O18" s="54"/>
      <c r="P18" s="54"/>
      <c r="Q18" s="54"/>
      <c r="R18" s="35">
        <f t="shared" si="14"/>
        <v>0</v>
      </c>
      <c r="S18" s="63">
        <f>TRUNC(1-(R18/'padrões e formulas'!$L$2),2)+0.001</f>
        <v>1.0009999999999999</v>
      </c>
      <c r="T18" s="55"/>
      <c r="U18" s="55"/>
      <c r="V18" s="42">
        <f t="shared" si="15"/>
        <v>90</v>
      </c>
      <c r="W18" s="53"/>
      <c r="X18" s="43">
        <f ca="1">TRUNC((W18-'padrões e formulas'!$B$6)/30,)</f>
        <v>-1380</v>
      </c>
      <c r="Y18" s="34" t="str">
        <f t="shared" si="16"/>
        <v>erro</v>
      </c>
      <c r="Z18" s="42" t="e">
        <f t="shared" si="8"/>
        <v>#VALUE!</v>
      </c>
    </row>
    <row r="19" spans="1:26" x14ac:dyDescent="0.25">
      <c r="A19" s="53"/>
      <c r="B19" s="49" t="e">
        <f t="shared" si="9"/>
        <v>#NAME?</v>
      </c>
      <c r="C19" s="8"/>
      <c r="D19" s="57"/>
      <c r="E19" s="42" t="b">
        <f t="shared" si="10"/>
        <v>0</v>
      </c>
      <c r="F19" s="57"/>
      <c r="G19" s="57"/>
      <c r="H19" s="50" t="b">
        <f>IF(G19="Não",IF(F19="Doutorado",1,IF(F19="Mestrado",2,ERRO)),IF(G19="Sim",3))</f>
        <v>0</v>
      </c>
      <c r="I19" s="53"/>
      <c r="J19" s="39" t="e">
        <f>IF(F19="Doutorado",24,IF(F19="Mestrado",36,ERRO))</f>
        <v>#NAME?</v>
      </c>
      <c r="K19" s="34" t="e">
        <f t="shared" si="11"/>
        <v>#NAME?</v>
      </c>
      <c r="L19" s="63" t="e">
        <f t="shared" si="12"/>
        <v>#NAME?</v>
      </c>
      <c r="M19" s="53"/>
      <c r="N19" s="50" t="b">
        <f t="shared" si="13"/>
        <v>0</v>
      </c>
      <c r="O19" s="54"/>
      <c r="P19" s="54"/>
      <c r="Q19" s="54"/>
      <c r="R19" s="35">
        <f t="shared" si="14"/>
        <v>0</v>
      </c>
      <c r="S19" s="63">
        <f>TRUNC(1-(R19/'padrões e formulas'!$L$2),2)+0.001</f>
        <v>1.0009999999999999</v>
      </c>
      <c r="T19" s="55"/>
      <c r="U19" s="55"/>
      <c r="V19" s="42">
        <f t="shared" si="15"/>
        <v>90</v>
      </c>
      <c r="W19" s="53"/>
      <c r="X19" s="43">
        <f ca="1">TRUNC((W19-'padrões e formulas'!$B$6)/30,)</f>
        <v>-1380</v>
      </c>
      <c r="Y19" s="34" t="str">
        <f t="shared" si="16"/>
        <v>erro</v>
      </c>
      <c r="Z19" s="42" t="e">
        <f t="shared" si="8"/>
        <v>#VALUE!</v>
      </c>
    </row>
    <row r="20" spans="1:26" x14ac:dyDescent="0.25">
      <c r="A20" s="53"/>
      <c r="B20" s="49" t="e">
        <f t="shared" si="9"/>
        <v>#NAME?</v>
      </c>
      <c r="C20" s="8"/>
      <c r="D20" s="56"/>
      <c r="E20" s="42" t="b">
        <f t="shared" si="10"/>
        <v>0</v>
      </c>
      <c r="F20" s="56"/>
      <c r="G20" s="56"/>
      <c r="H20" s="50" t="b">
        <f>IF(G20="Não",IF(F20="Doutorado",1,IF(F20="Mestrado",2,ERRO)),IF(G20="Sim",3))</f>
        <v>0</v>
      </c>
      <c r="I20" s="53"/>
      <c r="J20" s="39" t="e">
        <f>IF(F20="Doutorado",24,IF(F20="Mestrado",36,ERRO))</f>
        <v>#NAME?</v>
      </c>
      <c r="K20" s="34" t="e">
        <f t="shared" si="11"/>
        <v>#NAME?</v>
      </c>
      <c r="L20" s="63" t="e">
        <f t="shared" si="12"/>
        <v>#NAME?</v>
      </c>
      <c r="M20" s="53"/>
      <c r="N20" s="50" t="b">
        <f t="shared" si="13"/>
        <v>0</v>
      </c>
      <c r="O20" s="54"/>
      <c r="P20" s="54"/>
      <c r="Q20" s="54"/>
      <c r="R20" s="35">
        <f t="shared" si="14"/>
        <v>0</v>
      </c>
      <c r="S20" s="63">
        <f>TRUNC(1-(R20/'padrões e formulas'!$L$2),2)+0.001</f>
        <v>1.0009999999999999</v>
      </c>
      <c r="T20" s="55"/>
      <c r="U20" s="55"/>
      <c r="V20" s="42">
        <f t="shared" si="15"/>
        <v>90</v>
      </c>
      <c r="W20" s="53"/>
      <c r="X20" s="43">
        <f ca="1">TRUNC((W20-'padrões e formulas'!$B$6)/30,)</f>
        <v>-1380</v>
      </c>
      <c r="Y20" s="34" t="str">
        <f t="shared" si="16"/>
        <v>erro</v>
      </c>
      <c r="Z20" s="42" t="e">
        <f t="shared" si="8"/>
        <v>#VALUE!</v>
      </c>
    </row>
    <row r="21" spans="1:26" x14ac:dyDescent="0.25">
      <c r="A21" s="53"/>
      <c r="B21" s="49" t="e">
        <f t="shared" si="9"/>
        <v>#NAME?</v>
      </c>
      <c r="C21" s="8"/>
      <c r="D21" s="56"/>
      <c r="E21" s="42" t="b">
        <f t="shared" si="10"/>
        <v>0</v>
      </c>
      <c r="F21" s="56"/>
      <c r="G21" s="56"/>
      <c r="H21" s="50" t="b">
        <f>IF(G21="Não",IF(F21="Doutorado",1,IF(F21="Mestrado",2,ERRO)),IF(G21="Sim",3))</f>
        <v>0</v>
      </c>
      <c r="I21" s="53"/>
      <c r="J21" s="39" t="e">
        <f>IF(F21="Doutorado",24,IF(F21="Mestrado",36,ERRO))</f>
        <v>#NAME?</v>
      </c>
      <c r="K21" s="34" t="e">
        <f t="shared" si="11"/>
        <v>#NAME?</v>
      </c>
      <c r="L21" s="63" t="e">
        <f t="shared" si="12"/>
        <v>#NAME?</v>
      </c>
      <c r="M21" s="53"/>
      <c r="N21" s="50" t="b">
        <f t="shared" si="13"/>
        <v>0</v>
      </c>
      <c r="O21" s="54"/>
      <c r="P21" s="54"/>
      <c r="Q21" s="54"/>
      <c r="R21" s="35">
        <f t="shared" si="14"/>
        <v>0</v>
      </c>
      <c r="S21" s="63">
        <f>TRUNC(1-(R21/'padrões e formulas'!$L$2),2)+0.001</f>
        <v>1.0009999999999999</v>
      </c>
      <c r="T21" s="55"/>
      <c r="U21" s="55"/>
      <c r="V21" s="42">
        <f t="shared" si="15"/>
        <v>90</v>
      </c>
      <c r="W21" s="53"/>
      <c r="X21" s="43">
        <f ca="1">TRUNC((W21-'padrões e formulas'!$B$6)/30,)</f>
        <v>-1380</v>
      </c>
      <c r="Y21" s="34" t="str">
        <f t="shared" si="16"/>
        <v>erro</v>
      </c>
      <c r="Z21" s="42" t="e">
        <f t="shared" si="8"/>
        <v>#VALUE!</v>
      </c>
    </row>
    <row r="22" spans="1:26" x14ac:dyDescent="0.25">
      <c r="A22" s="53"/>
      <c r="B22" s="49" t="e">
        <f t="shared" si="9"/>
        <v>#NAME?</v>
      </c>
      <c r="C22" s="8"/>
      <c r="D22" s="58"/>
      <c r="E22" s="42" t="b">
        <f t="shared" si="10"/>
        <v>0</v>
      </c>
      <c r="F22" s="58"/>
      <c r="G22" s="58"/>
      <c r="H22" s="50" t="b">
        <f>IF(G22="Não",IF(F22="Doutorado",1,IF(F22="Mestrado",2,ERRO)),IF(G22="Sim",3))</f>
        <v>0</v>
      </c>
      <c r="I22" s="53"/>
      <c r="J22" s="39" t="e">
        <f>IF(F22="Doutorado",24,IF(F22="Mestrado",36,ERRO))</f>
        <v>#NAME?</v>
      </c>
      <c r="K22" s="34" t="e">
        <f t="shared" si="11"/>
        <v>#NAME?</v>
      </c>
      <c r="L22" s="63" t="e">
        <f t="shared" si="12"/>
        <v>#NAME?</v>
      </c>
      <c r="M22" s="53"/>
      <c r="N22" s="50" t="b">
        <f t="shared" si="13"/>
        <v>0</v>
      </c>
      <c r="O22" s="59"/>
      <c r="P22" s="59"/>
      <c r="Q22" s="59"/>
      <c r="R22" s="35">
        <f t="shared" si="14"/>
        <v>0</v>
      </c>
      <c r="S22" s="63">
        <f>TRUNC(1-(R22/'padrões e formulas'!$L$2),2)+0.001</f>
        <v>1.0009999999999999</v>
      </c>
      <c r="T22" s="60"/>
      <c r="U22" s="60"/>
      <c r="V22" s="42">
        <f t="shared" si="15"/>
        <v>90</v>
      </c>
      <c r="W22" s="53"/>
      <c r="X22" s="43">
        <f ca="1">TRUNC((W22-'padrões e formulas'!$B$6)/30,)</f>
        <v>-1380</v>
      </c>
      <c r="Y22" s="34" t="str">
        <f t="shared" si="16"/>
        <v>erro</v>
      </c>
      <c r="Z22" s="42" t="e">
        <f t="shared" si="8"/>
        <v>#VALUE!</v>
      </c>
    </row>
    <row r="23" spans="1:26" x14ac:dyDescent="0.25">
      <c r="A23" s="53"/>
      <c r="B23" s="49" t="e">
        <f t="shared" si="9"/>
        <v>#NAME?</v>
      </c>
      <c r="C23" s="8"/>
      <c r="D23" s="54"/>
      <c r="E23" s="42" t="b">
        <f t="shared" si="10"/>
        <v>0</v>
      </c>
      <c r="F23" s="54"/>
      <c r="G23" s="54"/>
      <c r="H23" s="50" t="b">
        <f>IF(G23="Não",IF(F23="Doutorado",1,IF(F23="Mestrado",2,ERRO)),IF(G23="Sim",3))</f>
        <v>0</v>
      </c>
      <c r="I23" s="53"/>
      <c r="J23" s="39" t="e">
        <f>IF(F23="Doutorado",24,IF(F23="Mestrado",36,ERRO))</f>
        <v>#NAME?</v>
      </c>
      <c r="K23" s="34" t="e">
        <f t="shared" si="11"/>
        <v>#NAME?</v>
      </c>
      <c r="L23" s="63" t="e">
        <f t="shared" si="12"/>
        <v>#NAME?</v>
      </c>
      <c r="M23" s="53"/>
      <c r="N23" s="50" t="b">
        <f t="shared" si="13"/>
        <v>0</v>
      </c>
      <c r="O23" s="61"/>
      <c r="P23" s="61"/>
      <c r="Q23" s="61"/>
      <c r="R23" s="35">
        <f t="shared" si="14"/>
        <v>0</v>
      </c>
      <c r="S23" s="63">
        <f>TRUNC(1-(R23/'padrões e formulas'!$L$2),2)+0.001</f>
        <v>1.0009999999999999</v>
      </c>
      <c r="T23" s="62"/>
      <c r="U23" s="62"/>
      <c r="V23" s="42">
        <f t="shared" si="15"/>
        <v>90</v>
      </c>
      <c r="W23" s="53"/>
      <c r="X23" s="43">
        <f ca="1">TRUNC((W23-'padrões e formulas'!$B$6)/30,)</f>
        <v>-1380</v>
      </c>
      <c r="Y23" s="34" t="str">
        <f t="shared" si="16"/>
        <v>erro</v>
      </c>
      <c r="Z23" s="42" t="e">
        <f t="shared" si="8"/>
        <v>#VALUE!</v>
      </c>
    </row>
    <row r="24" spans="1:26" x14ac:dyDescent="0.25">
      <c r="A24" s="53"/>
      <c r="B24" s="49" t="e">
        <f t="shared" si="9"/>
        <v>#NAME?</v>
      </c>
      <c r="C24" s="8"/>
      <c r="D24" s="54"/>
      <c r="E24" s="42" t="b">
        <f t="shared" si="10"/>
        <v>0</v>
      </c>
      <c r="F24" s="54"/>
      <c r="G24" s="54"/>
      <c r="H24" s="50" t="b">
        <f>IF(G24="Não",IF(F24="Doutorado",1,IF(F24="Mestrado",2,ERRO)),IF(G24="Sim",3))</f>
        <v>0</v>
      </c>
      <c r="I24" s="53"/>
      <c r="J24" s="39" t="e">
        <f>IF(F24="Doutorado",24,IF(F24="Mestrado",36,ERRO))</f>
        <v>#NAME?</v>
      </c>
      <c r="K24" s="34" t="e">
        <f t="shared" si="11"/>
        <v>#NAME?</v>
      </c>
      <c r="L24" s="63" t="e">
        <f t="shared" si="12"/>
        <v>#NAME?</v>
      </c>
      <c r="M24" s="53"/>
      <c r="N24" s="50" t="b">
        <f t="shared" si="13"/>
        <v>0</v>
      </c>
      <c r="O24" s="61"/>
      <c r="P24" s="61"/>
      <c r="Q24" s="61"/>
      <c r="R24" s="35">
        <f t="shared" si="14"/>
        <v>0</v>
      </c>
      <c r="S24" s="63">
        <f>TRUNC(1-(R24/'padrões e formulas'!$L$2),2)+0.001</f>
        <v>1.0009999999999999</v>
      </c>
      <c r="T24" s="62"/>
      <c r="U24" s="62"/>
      <c r="V24" s="42">
        <f t="shared" si="15"/>
        <v>90</v>
      </c>
      <c r="W24" s="53"/>
      <c r="X24" s="43">
        <f ca="1">TRUNC((W24-'padrões e formulas'!$B$6)/30,)</f>
        <v>-1380</v>
      </c>
      <c r="Y24" s="34" t="str">
        <f t="shared" si="16"/>
        <v>erro</v>
      </c>
      <c r="Z24" s="42" t="e">
        <f t="shared" si="8"/>
        <v>#VALUE!</v>
      </c>
    </row>
    <row r="25" spans="1:26" x14ac:dyDescent="0.25">
      <c r="A25" s="53"/>
      <c r="B25" s="49" t="e">
        <f t="shared" si="9"/>
        <v>#NAME?</v>
      </c>
      <c r="C25" s="8"/>
      <c r="D25" s="54"/>
      <c r="E25" s="42" t="b">
        <f t="shared" si="10"/>
        <v>0</v>
      </c>
      <c r="F25" s="54"/>
      <c r="G25" s="54"/>
      <c r="H25" s="50" t="b">
        <f>IF(G25="Não",IF(F25="Doutorado",1,IF(F25="Mestrado",2,ERRO)),IF(G25="Sim",3))</f>
        <v>0</v>
      </c>
      <c r="I25" s="53"/>
      <c r="J25" s="39" t="e">
        <f>IF(F25="Doutorado",24,IF(F25="Mestrado",36,ERRO))</f>
        <v>#NAME?</v>
      </c>
      <c r="K25" s="34" t="e">
        <f t="shared" si="11"/>
        <v>#NAME?</v>
      </c>
      <c r="L25" s="63" t="e">
        <f t="shared" si="12"/>
        <v>#NAME?</v>
      </c>
      <c r="M25" s="53"/>
      <c r="N25" s="50" t="b">
        <f t="shared" si="13"/>
        <v>0</v>
      </c>
      <c r="O25" s="54"/>
      <c r="P25" s="54"/>
      <c r="Q25" s="54"/>
      <c r="R25" s="35">
        <f t="shared" si="14"/>
        <v>0</v>
      </c>
      <c r="S25" s="63">
        <f>TRUNC(1-(R25/'padrões e formulas'!$L$2),2)+0.001</f>
        <v>1.0009999999999999</v>
      </c>
      <c r="T25" s="55"/>
      <c r="U25" s="55"/>
      <c r="V25" s="42">
        <f t="shared" si="15"/>
        <v>90</v>
      </c>
      <c r="W25" s="53"/>
      <c r="X25" s="43">
        <f ca="1">TRUNC((W25-'padrões e formulas'!$B$6)/30,)</f>
        <v>-1380</v>
      </c>
      <c r="Y25" s="34" t="str">
        <f t="shared" si="16"/>
        <v>erro</v>
      </c>
      <c r="Z25" s="42" t="e">
        <f t="shared" si="8"/>
        <v>#VALUE!</v>
      </c>
    </row>
    <row r="26" spans="1:26" x14ac:dyDescent="0.25">
      <c r="A26" s="53"/>
      <c r="B26" s="49" t="e">
        <f t="shared" si="9"/>
        <v>#NAME?</v>
      </c>
      <c r="C26" s="8"/>
      <c r="D26" s="54"/>
      <c r="E26" s="42" t="b">
        <f t="shared" si="10"/>
        <v>0</v>
      </c>
      <c r="F26" s="54"/>
      <c r="G26" s="54"/>
      <c r="H26" s="50" t="b">
        <f>IF(G26="Não",IF(F26="Doutorado",1,IF(F26="Mestrado",2,ERRO)),IF(G26="Sim",3))</f>
        <v>0</v>
      </c>
      <c r="I26" s="53"/>
      <c r="J26" s="39" t="e">
        <f>IF(F26="Doutorado",24,IF(F26="Mestrado",36,ERRO))</f>
        <v>#NAME?</v>
      </c>
      <c r="K26" s="34" t="e">
        <f t="shared" si="11"/>
        <v>#NAME?</v>
      </c>
      <c r="L26" s="63" t="e">
        <f t="shared" si="12"/>
        <v>#NAME?</v>
      </c>
      <c r="M26" s="53"/>
      <c r="N26" s="50" t="b">
        <f t="shared" si="13"/>
        <v>0</v>
      </c>
      <c r="O26" s="54"/>
      <c r="P26" s="54"/>
      <c r="Q26" s="54"/>
      <c r="R26" s="35">
        <f t="shared" si="14"/>
        <v>0</v>
      </c>
      <c r="S26" s="63">
        <f>TRUNC(1-(R26/'padrões e formulas'!$L$2),2)+0.001</f>
        <v>1.0009999999999999</v>
      </c>
      <c r="T26" s="55"/>
      <c r="U26" s="55"/>
      <c r="V26" s="42">
        <f t="shared" si="15"/>
        <v>90</v>
      </c>
      <c r="W26" s="53"/>
      <c r="X26" s="43">
        <f ca="1">TRUNC((W26-'padrões e formulas'!$B$6)/30,)</f>
        <v>-1380</v>
      </c>
      <c r="Y26" s="34" t="str">
        <f t="shared" si="16"/>
        <v>erro</v>
      </c>
      <c r="Z26" s="42" t="e">
        <f t="shared" si="8"/>
        <v>#VALUE!</v>
      </c>
    </row>
    <row r="27" spans="1:26" x14ac:dyDescent="0.25">
      <c r="A27" s="53"/>
      <c r="B27" s="49" t="e">
        <f t="shared" si="9"/>
        <v>#NAME?</v>
      </c>
      <c r="C27" s="8"/>
      <c r="D27" s="54"/>
      <c r="E27" s="42" t="b">
        <f t="shared" si="10"/>
        <v>0</v>
      </c>
      <c r="F27" s="54"/>
      <c r="G27" s="54"/>
      <c r="H27" s="50" t="b">
        <f>IF(G27="Não",IF(F27="Doutorado",1,IF(F27="Mestrado",2,ERRO)),IF(G27="Sim",3))</f>
        <v>0</v>
      </c>
      <c r="I27" s="53"/>
      <c r="J27" s="39" t="e">
        <f>IF(F27="Doutorado",24,IF(F27="Mestrado",36,ERRO))</f>
        <v>#NAME?</v>
      </c>
      <c r="K27" s="34" t="e">
        <f t="shared" si="11"/>
        <v>#NAME?</v>
      </c>
      <c r="L27" s="63" t="e">
        <f t="shared" si="12"/>
        <v>#NAME?</v>
      </c>
      <c r="M27" s="53"/>
      <c r="N27" s="50" t="b">
        <f t="shared" si="13"/>
        <v>0</v>
      </c>
      <c r="O27" s="54"/>
      <c r="P27" s="54"/>
      <c r="Q27" s="54"/>
      <c r="R27" s="35">
        <f t="shared" si="14"/>
        <v>0</v>
      </c>
      <c r="S27" s="63">
        <f>TRUNC(1-(R27/'padrões e formulas'!$L$2),2)+0.001</f>
        <v>1.0009999999999999</v>
      </c>
      <c r="T27" s="55"/>
      <c r="U27" s="55"/>
      <c r="V27" s="42">
        <f t="shared" si="15"/>
        <v>90</v>
      </c>
      <c r="W27" s="53"/>
      <c r="X27" s="43">
        <f ca="1">TRUNC((W27-'padrões e formulas'!$B$6)/30,)</f>
        <v>-1380</v>
      </c>
      <c r="Y27" s="34" t="str">
        <f t="shared" si="16"/>
        <v>erro</v>
      </c>
      <c r="Z27" s="42" t="e">
        <f t="shared" si="8"/>
        <v>#VALUE!</v>
      </c>
    </row>
    <row r="28" spans="1:26" x14ac:dyDescent="0.25">
      <c r="A28" s="53"/>
      <c r="B28" s="49" t="e">
        <f t="shared" si="9"/>
        <v>#NAME?</v>
      </c>
      <c r="C28" s="8"/>
      <c r="D28" s="54"/>
      <c r="E28" s="42" t="b">
        <f t="shared" si="10"/>
        <v>0</v>
      </c>
      <c r="F28" s="54"/>
      <c r="G28" s="54"/>
      <c r="H28" s="50" t="b">
        <f>IF(G28="Não",IF(F28="Doutorado",1,IF(F28="Mestrado",2,ERRO)),IF(G28="Sim",3))</f>
        <v>0</v>
      </c>
      <c r="I28" s="53"/>
      <c r="J28" s="39" t="e">
        <f>IF(F28="Doutorado",24,IF(F28="Mestrado",36,ERRO))</f>
        <v>#NAME?</v>
      </c>
      <c r="K28" s="34" t="e">
        <f t="shared" si="11"/>
        <v>#NAME?</v>
      </c>
      <c r="L28" s="63" t="e">
        <f t="shared" si="12"/>
        <v>#NAME?</v>
      </c>
      <c r="M28" s="53"/>
      <c r="N28" s="50" t="b">
        <f t="shared" si="13"/>
        <v>0</v>
      </c>
      <c r="O28" s="54"/>
      <c r="P28" s="54"/>
      <c r="Q28" s="54"/>
      <c r="R28" s="35">
        <f t="shared" si="14"/>
        <v>0</v>
      </c>
      <c r="S28" s="63">
        <f>TRUNC(1-(R28/'padrões e formulas'!$L$2),2)+0.001</f>
        <v>1.0009999999999999</v>
      </c>
      <c r="T28" s="55"/>
      <c r="U28" s="55"/>
      <c r="V28" s="42">
        <f t="shared" si="15"/>
        <v>90</v>
      </c>
      <c r="W28" s="53"/>
      <c r="X28" s="43">
        <f ca="1">TRUNC((W28-'padrões e formulas'!$B$6)/30,)</f>
        <v>-1380</v>
      </c>
      <c r="Y28" s="34" t="str">
        <f t="shared" si="16"/>
        <v>erro</v>
      </c>
      <c r="Z28" s="42" t="e">
        <f t="shared" si="8"/>
        <v>#VALUE!</v>
      </c>
    </row>
    <row r="29" spans="1:26" x14ac:dyDescent="0.25">
      <c r="A29" s="53"/>
      <c r="B29" s="49" t="e">
        <f t="shared" si="9"/>
        <v>#NAME?</v>
      </c>
      <c r="C29" s="8"/>
      <c r="D29" s="54"/>
      <c r="E29" s="42" t="b">
        <f t="shared" si="10"/>
        <v>0</v>
      </c>
      <c r="F29" s="54"/>
      <c r="G29" s="54"/>
      <c r="H29" s="50" t="b">
        <f>IF(G29="Não",IF(F29="Doutorado",1,IF(F29="Mestrado",2,ERRO)),IF(G29="Sim",3))</f>
        <v>0</v>
      </c>
      <c r="I29" s="53"/>
      <c r="J29" s="39" t="e">
        <f>IF(F29="Doutorado",24,IF(F29="Mestrado",36,ERRO))</f>
        <v>#NAME?</v>
      </c>
      <c r="K29" s="34" t="e">
        <f t="shared" si="11"/>
        <v>#NAME?</v>
      </c>
      <c r="L29" s="63" t="e">
        <f t="shared" si="12"/>
        <v>#NAME?</v>
      </c>
      <c r="M29" s="53"/>
      <c r="N29" s="50" t="b">
        <f t="shared" si="13"/>
        <v>0</v>
      </c>
      <c r="O29" s="54"/>
      <c r="P29" s="54"/>
      <c r="Q29" s="54"/>
      <c r="R29" s="35">
        <f t="shared" si="14"/>
        <v>0</v>
      </c>
      <c r="S29" s="63">
        <f>TRUNC(1-(R29/'padrões e formulas'!$L$2),2)+0.001</f>
        <v>1.0009999999999999</v>
      </c>
      <c r="T29" s="55"/>
      <c r="U29" s="55"/>
      <c r="V29" s="42">
        <f t="shared" si="15"/>
        <v>90</v>
      </c>
      <c r="W29" s="53"/>
      <c r="X29" s="43">
        <f ca="1">TRUNC((W29-'padrões e formulas'!$B$6)/30,)</f>
        <v>-1380</v>
      </c>
      <c r="Y29" s="34" t="str">
        <f t="shared" si="16"/>
        <v>erro</v>
      </c>
      <c r="Z29" s="42" t="e">
        <f t="shared" si="8"/>
        <v>#VALUE!</v>
      </c>
    </row>
    <row r="30" spans="1:26" x14ac:dyDescent="0.25">
      <c r="A30" s="53"/>
      <c r="B30" s="49" t="e">
        <f t="shared" si="9"/>
        <v>#NAME?</v>
      </c>
      <c r="C30" s="8"/>
      <c r="D30" s="54"/>
      <c r="E30" s="42" t="b">
        <f t="shared" si="10"/>
        <v>0</v>
      </c>
      <c r="F30" s="54"/>
      <c r="G30" s="54"/>
      <c r="H30" s="50" t="b">
        <f>IF(G30="Não",IF(F30="Doutorado",1,IF(F30="Mestrado",2,ERRO)),IF(G30="Sim",3))</f>
        <v>0</v>
      </c>
      <c r="I30" s="53"/>
      <c r="J30" s="39" t="e">
        <f>IF(F30="Doutorado",24,IF(F30="Mestrado",36,ERRO))</f>
        <v>#NAME?</v>
      </c>
      <c r="K30" s="34" t="e">
        <f t="shared" si="11"/>
        <v>#NAME?</v>
      </c>
      <c r="L30" s="63" t="e">
        <f t="shared" si="12"/>
        <v>#NAME?</v>
      </c>
      <c r="M30" s="53"/>
      <c r="N30" s="50" t="b">
        <f t="shared" si="13"/>
        <v>0</v>
      </c>
      <c r="O30" s="54"/>
      <c r="P30" s="54"/>
      <c r="Q30" s="54"/>
      <c r="R30" s="35">
        <f t="shared" si="14"/>
        <v>0</v>
      </c>
      <c r="S30" s="63">
        <f>TRUNC(1-(R30/'padrões e formulas'!$L$2),2)+0.001</f>
        <v>1.0009999999999999</v>
      </c>
      <c r="T30" s="55"/>
      <c r="U30" s="55"/>
      <c r="V30" s="42">
        <f t="shared" si="15"/>
        <v>90</v>
      </c>
      <c r="W30" s="53"/>
      <c r="X30" s="43">
        <f ca="1">TRUNC((W30-'padrões e formulas'!$B$6)/30,)</f>
        <v>-1380</v>
      </c>
      <c r="Y30" s="34" t="str">
        <f t="shared" si="16"/>
        <v>erro</v>
      </c>
      <c r="Z30" s="42" t="e">
        <f t="shared" si="8"/>
        <v>#VALUE!</v>
      </c>
    </row>
  </sheetData>
  <protectedRanges>
    <protectedRange sqref="A3:A30 C3:M30 O3:Q30 T3:U30 W3:W30" name="Lista bolsistas"/>
  </protectedRanges>
  <sortState ref="A3:AB6">
    <sortCondition ref="B3:B6"/>
  </sortState>
  <dataConsolidate/>
  <mergeCells count="24">
    <mergeCell ref="E1:E2"/>
    <mergeCell ref="G1:G2"/>
    <mergeCell ref="N1:N2"/>
    <mergeCell ref="A1:A2"/>
    <mergeCell ref="C1:C2"/>
    <mergeCell ref="I1:I2"/>
    <mergeCell ref="J1:J2"/>
    <mergeCell ref="L1:L2"/>
    <mergeCell ref="B1:B2"/>
    <mergeCell ref="D1:D2"/>
    <mergeCell ref="H1:H2"/>
    <mergeCell ref="K1:K2"/>
    <mergeCell ref="Y1:Y2"/>
    <mergeCell ref="S1:S2"/>
    <mergeCell ref="Z1:Z2"/>
    <mergeCell ref="F1:F2"/>
    <mergeCell ref="O1:Q1"/>
    <mergeCell ref="V1:V2"/>
    <mergeCell ref="X1:X2"/>
    <mergeCell ref="W1:W2"/>
    <mergeCell ref="U1:U2"/>
    <mergeCell ref="M1:M2"/>
    <mergeCell ref="T1:T2"/>
    <mergeCell ref="R1:R2"/>
  </mergeCells>
  <dataValidations count="4">
    <dataValidation type="list" allowBlank="1" showInputMessage="1" showErrorMessage="1" sqref="C3:C1048576">
      <formula1>disciplina_PAE</formula1>
    </dataValidation>
    <dataValidation type="list" allowBlank="1" showInputMessage="1" showErrorMessage="1" sqref="F3:F1048576">
      <formula1>tipo_bolsa</formula1>
    </dataValidation>
    <dataValidation type="list" allowBlank="1" showInputMessage="1" showErrorMessage="1" sqref="G3:G1048576 D3:D1048576">
      <formula1>sim_nao</formula1>
    </dataValidation>
    <dataValidation type="list" allowBlank="1" showInputMessage="1" showErrorMessage="1" sqref="M3:M1048576">
      <formula1>bolsas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r:id="rId1"/>
  <headerFooter>
    <oddHeader>&amp;CAVALIAÇÃO DOS ALUNOS DO PPG-SEP INSCRITOS NO PAE PARA O 2º/2013</oddHeader>
    <oddFooter>&amp;R&amp;F&amp;D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B15" sqref="B15"/>
    </sheetView>
  </sheetViews>
  <sheetFormatPr defaultRowHeight="15" x14ac:dyDescent="0.25"/>
  <cols>
    <col min="2" max="2" width="156.42578125" bestFit="1" customWidth="1"/>
  </cols>
  <sheetData>
    <row r="1" spans="1:2" x14ac:dyDescent="0.25">
      <c r="A1" s="38">
        <v>1</v>
      </c>
      <c r="B1" t="s">
        <v>39</v>
      </c>
    </row>
    <row r="2" spans="1:2" x14ac:dyDescent="0.25">
      <c r="A2" s="38">
        <v>2</v>
      </c>
      <c r="B2" t="s">
        <v>40</v>
      </c>
    </row>
    <row r="3" spans="1:2" x14ac:dyDescent="0.25">
      <c r="A3" s="38">
        <v>3</v>
      </c>
      <c r="B3" t="s">
        <v>74</v>
      </c>
    </row>
    <row r="4" spans="1:2" x14ac:dyDescent="0.25">
      <c r="A4" s="38">
        <v>4</v>
      </c>
      <c r="B4" t="s">
        <v>73</v>
      </c>
    </row>
    <row r="5" spans="1:2" x14ac:dyDescent="0.25">
      <c r="A5" s="38">
        <v>5</v>
      </c>
      <c r="B5" t="s">
        <v>41</v>
      </c>
    </row>
    <row r="6" spans="1:2" x14ac:dyDescent="0.25">
      <c r="A6" s="38">
        <v>6</v>
      </c>
      <c r="B6" t="s">
        <v>67</v>
      </c>
    </row>
    <row r="7" spans="1:2" x14ac:dyDescent="0.25">
      <c r="A7" s="38">
        <v>7</v>
      </c>
      <c r="B7" t="s">
        <v>68</v>
      </c>
    </row>
    <row r="8" spans="1:2" x14ac:dyDescent="0.25">
      <c r="A8" s="38">
        <v>8</v>
      </c>
      <c r="B8" t="s">
        <v>76</v>
      </c>
    </row>
    <row r="9" spans="1:2" x14ac:dyDescent="0.25">
      <c r="A9" s="38">
        <v>9</v>
      </c>
      <c r="B9" t="s">
        <v>69</v>
      </c>
    </row>
    <row r="10" spans="1:2" x14ac:dyDescent="0.25">
      <c r="A10" s="38">
        <v>10</v>
      </c>
      <c r="B10" t="s">
        <v>70</v>
      </c>
    </row>
    <row r="11" spans="1:2" x14ac:dyDescent="0.25">
      <c r="A11" s="38">
        <v>11</v>
      </c>
      <c r="B11" t="s">
        <v>71</v>
      </c>
    </row>
    <row r="12" spans="1:2" x14ac:dyDescent="0.25">
      <c r="A12" s="38">
        <v>12</v>
      </c>
      <c r="B12" t="s">
        <v>72</v>
      </c>
    </row>
    <row r="13" spans="1:2" x14ac:dyDescent="0.25">
      <c r="A13" s="38">
        <v>13</v>
      </c>
      <c r="B13" t="s">
        <v>77</v>
      </c>
    </row>
    <row r="14" spans="1:2" x14ac:dyDescent="0.25">
      <c r="A14" s="38">
        <v>14</v>
      </c>
      <c r="B14" t="s">
        <v>78</v>
      </c>
    </row>
    <row r="15" spans="1:2" x14ac:dyDescent="0.25">
      <c r="A15" s="38">
        <v>15</v>
      </c>
      <c r="B15" t="s">
        <v>86</v>
      </c>
    </row>
    <row r="16" spans="1:2" x14ac:dyDescent="0.25">
      <c r="A16" s="38">
        <v>16</v>
      </c>
      <c r="B16" t="s">
        <v>79</v>
      </c>
    </row>
    <row r="17" spans="1:2" x14ac:dyDescent="0.25">
      <c r="A17" s="38"/>
    </row>
    <row r="18" spans="1:2" x14ac:dyDescent="0.25">
      <c r="B18" t="s">
        <v>75</v>
      </c>
    </row>
    <row r="21" spans="1:2" x14ac:dyDescent="0.25">
      <c r="B21" t="s">
        <v>42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E21" sqref="E21"/>
    </sheetView>
  </sheetViews>
  <sheetFormatPr defaultRowHeight="15" x14ac:dyDescent="0.25"/>
  <cols>
    <col min="1" max="1" width="24.7109375" customWidth="1"/>
    <col min="2" max="2" width="18" customWidth="1"/>
    <col min="3" max="3" width="17" bestFit="1" customWidth="1"/>
    <col min="4" max="4" width="13.85546875" customWidth="1"/>
    <col min="6" max="6" width="16.42578125" bestFit="1" customWidth="1"/>
    <col min="8" max="8" width="33.85546875" customWidth="1"/>
    <col min="9" max="9" width="12.42578125" customWidth="1"/>
    <col min="10" max="10" width="31.42578125" style="48" customWidth="1"/>
    <col min="12" max="12" width="21.7109375" bestFit="1" customWidth="1"/>
  </cols>
  <sheetData>
    <row r="1" spans="1:12" s="36" customFormat="1" ht="18" x14ac:dyDescent="0.25">
      <c r="A1" s="36" t="s">
        <v>7</v>
      </c>
      <c r="C1" s="36" t="s">
        <v>34</v>
      </c>
      <c r="F1" s="36" t="s">
        <v>43</v>
      </c>
      <c r="H1" s="36" t="s">
        <v>47</v>
      </c>
      <c r="J1" s="47" t="s">
        <v>52</v>
      </c>
      <c r="L1" s="36" t="s">
        <v>55</v>
      </c>
    </row>
    <row r="2" spans="1:12" x14ac:dyDescent="0.25">
      <c r="A2" s="46" t="s">
        <v>45</v>
      </c>
      <c r="C2" s="45" t="s">
        <v>37</v>
      </c>
      <c r="F2" s="46" t="s">
        <v>45</v>
      </c>
      <c r="H2" s="45" t="s">
        <v>48</v>
      </c>
      <c r="J2" s="45" t="s">
        <v>4</v>
      </c>
      <c r="L2" s="66">
        <f>SUM('lista de bolsistas'!R3:R25)</f>
        <v>44</v>
      </c>
    </row>
    <row r="3" spans="1:12" x14ac:dyDescent="0.25">
      <c r="A3" s="46" t="s">
        <v>44</v>
      </c>
      <c r="C3" s="45" t="s">
        <v>36</v>
      </c>
      <c r="F3" s="46" t="s">
        <v>44</v>
      </c>
      <c r="H3" s="45" t="s">
        <v>44</v>
      </c>
      <c r="J3" s="45" t="s">
        <v>53</v>
      </c>
    </row>
    <row r="4" spans="1:12" x14ac:dyDescent="0.25">
      <c r="J4" s="45" t="s">
        <v>5</v>
      </c>
    </row>
    <row r="5" spans="1:12" ht="18.75" x14ac:dyDescent="0.3">
      <c r="A5" s="37" t="s">
        <v>35</v>
      </c>
      <c r="B5" s="67">
        <f ca="1">TODAY()</f>
        <v>41415</v>
      </c>
      <c r="J5" s="45" t="s">
        <v>54</v>
      </c>
    </row>
    <row r="6" spans="1:12" ht="18.75" x14ac:dyDescent="0.3">
      <c r="A6" s="37" t="s">
        <v>38</v>
      </c>
      <c r="B6" s="68">
        <f ca="1">B5</f>
        <v>41415</v>
      </c>
    </row>
    <row r="9" spans="1:12" x14ac:dyDescent="0.25">
      <c r="A9" s="27"/>
    </row>
    <row r="10" spans="1:12" x14ac:dyDescent="0.25">
      <c r="A10" s="27"/>
    </row>
  </sheetData>
  <sheetProtection sheet="1" objects="1" scenarios="1"/>
  <protectedRanges>
    <protectedRange sqref="B5" name="Intervalo1"/>
  </protectedRange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SEP</vt:lpstr>
      <vt:lpstr>lista de bolsistas</vt:lpstr>
      <vt:lpstr>instrucao de preenchimento</vt:lpstr>
      <vt:lpstr>padrões e formulas</vt:lpstr>
      <vt:lpstr>SEP!Area_de_impressao</vt:lpstr>
      <vt:lpstr>bolsas</vt:lpstr>
      <vt:lpstr>disciplina_PAE</vt:lpstr>
      <vt:lpstr>sim_nao</vt:lpstr>
      <vt:lpstr>tipo_bolsa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Engenharia de Producao</dc:creator>
  <cp:lastModifiedBy>Danilo Roberto Toniolo</cp:lastModifiedBy>
  <cp:lastPrinted>2013-05-16T13:11:51Z</cp:lastPrinted>
  <dcterms:created xsi:type="dcterms:W3CDTF">2012-05-22T12:31:16Z</dcterms:created>
  <dcterms:modified xsi:type="dcterms:W3CDTF">2013-05-21T19:38:44Z</dcterms:modified>
</cp:coreProperties>
</file>